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2925" tabRatio="895" firstSheet="4" activeTab="4"/>
  </bookViews>
  <sheets>
    <sheet name="Obsah" sheetId="1" r:id="rId1"/>
    <sheet name="Trhovec" sheetId="2" r:id="rId2"/>
    <sheet name="Pokusy" sheetId="3" r:id="rId3"/>
    <sheet name="Krátke úlohy 1" sheetId="4" r:id="rId4"/>
    <sheet name="Úloha 2" sheetId="5" r:id="rId5"/>
    <sheet name="Úloha 3" sheetId="6" r:id="rId6"/>
  </sheets>
  <definedNames/>
  <calcPr fullCalcOnLoad="1"/>
</workbook>
</file>

<file path=xl/sharedStrings.xml><?xml version="1.0" encoding="utf-8"?>
<sst xmlns="http://schemas.openxmlformats.org/spreadsheetml/2006/main" count="355" uniqueCount="184">
  <si>
    <t>Vyhodnotenie predaja za deň</t>
  </si>
  <si>
    <t>Tovar</t>
  </si>
  <si>
    <t>Nákupná cena</t>
  </si>
  <si>
    <t>Počet predaných kusov</t>
  </si>
  <si>
    <t>Cena s obchodnou prirážkou</t>
  </si>
  <si>
    <t>DPH</t>
  </si>
  <si>
    <t>Cena s DPH</t>
  </si>
  <si>
    <t>Náklady</t>
  </si>
  <si>
    <t>Zisk</t>
  </si>
  <si>
    <t>Odvod</t>
  </si>
  <si>
    <t>Oblek</t>
  </si>
  <si>
    <t>Nohavice</t>
  </si>
  <si>
    <t>Pulóver</t>
  </si>
  <si>
    <t>Ponožky</t>
  </si>
  <si>
    <t>Tepláky</t>
  </si>
  <si>
    <t>Podkolienky</t>
  </si>
  <si>
    <t>Sukňa</t>
  </si>
  <si>
    <t>Klobúk</t>
  </si>
  <si>
    <t>Celková tržba</t>
  </si>
  <si>
    <t>Spolu</t>
  </si>
  <si>
    <t>Ako podnikateľ vlastníte 3 predajne: Predajňa 1, Predajňa 2 a Predajňa 3. Zostrojte tabuľku, v ktorej budete</t>
  </si>
  <si>
    <t>registrovať prehľad o tržbách za mesiace január až jún. Údaje v tabuľke budú uvedené v tisícoch Sk.</t>
  </si>
  <si>
    <t>Okrem registrovania tržby má tabuľka obsahovať aj:</t>
  </si>
  <si>
    <t>Polročná  klasifikácia  triedy</t>
  </si>
  <si>
    <t>Meno a priezvisko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</si>
  <si>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</si>
  <si>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</si>
  <si>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</si>
  <si>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</si>
  <si>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</si>
  <si>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</si>
  <si>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</si>
  <si>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</si>
  <si>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</si>
  <si>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</si>
  <si>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</si>
  <si>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</si>
  <si>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Pz</t>
  </si>
  <si>
    <t>Priemery</t>
  </si>
  <si>
    <t>D vzorec, ktorý určí priemerný prospech žiaka z predmetov Sj (slovenský jazyk)</t>
  </si>
  <si>
    <t>1.   Trhovec - úvodný ukážkový hárok pre použitie jednoduchých vzorcov</t>
  </si>
  <si>
    <t>pre predmety Sj až Tv.</t>
  </si>
  <si>
    <t>až Tv (telesná výchova). Do stĺpca R vložte vzorec na výpočet súčtu známok</t>
  </si>
  <si>
    <t>Celkový zisk</t>
  </si>
  <si>
    <t>Košeľa pánska</t>
  </si>
  <si>
    <t>z tých istých predmetov. Do riadku 44 vložte vzorce na výpočet priemeru známok</t>
  </si>
  <si>
    <t>Súčet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</si>
  <si>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</si>
  <si>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</si>
  <si>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</si>
  <si>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</si>
  <si>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</si>
  <si>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</si>
  <si>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</si>
  <si>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</si>
  <si>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</si>
  <si>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</si>
  <si>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</si>
  <si>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</si>
  <si>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</si>
  <si>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</si>
  <si>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</si>
  <si>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</si>
  <si>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</si>
  <si>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</si>
  <si>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</si>
  <si>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</si>
  <si>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</si>
  <si>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</si>
  <si>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</si>
  <si>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</si>
  <si>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</si>
  <si>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</si>
  <si>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</si>
  <si>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</si>
  <si>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spolu v jednotlivých dňoch.</t>
  </si>
  <si>
    <t>Janko</t>
  </si>
  <si>
    <t>Ferko</t>
  </si>
  <si>
    <t>Deň</t>
  </si>
  <si>
    <t xml:space="preserve">v uvedený deň v týždni. Vložte do stĺpca E vzorec, ktorý vypočíta, koľko hríbov doniesli z lesa </t>
  </si>
  <si>
    <t>Pondelok</t>
  </si>
  <si>
    <t>Utorok</t>
  </si>
  <si>
    <t>Streda</t>
  </si>
  <si>
    <t>Štvrtok</t>
  </si>
  <si>
    <t>Piatok</t>
  </si>
  <si>
    <t>Sobota</t>
  </si>
  <si>
    <t>Nedeľa</t>
  </si>
  <si>
    <t>Martina si sporila za každý mesiac roku 2000 určitú sumu peňazí. V roku 2001 si chce v rovnakých mesiacoch</t>
  </si>
  <si>
    <t>roka usporiť vždy dvojnásobok, ako usporila v rovnakom mesiaci roku 2000. Doplňte do tabuľky vzorce,</t>
  </si>
  <si>
    <t>ktoré jej prezradia, koľko má ukladať v roku 2001.</t>
  </si>
  <si>
    <t>Mesiac</t>
  </si>
  <si>
    <t>Rok 2000</t>
  </si>
  <si>
    <t>Rok 2001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</si>
  <si>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</si>
  <si>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</si>
  <si>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</si>
  <si>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</si>
  <si>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</si>
  <si>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</si>
  <si>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</si>
  <si>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</si>
  <si>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</si>
  <si>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</si>
  <si>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</si>
  <si>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</si>
  <si>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Pomôžte mu vypočítať, koľko minul za stravu za celý deň v jednotlivých dňoch týždňa.</t>
  </si>
  <si>
    <t>Raňajky</t>
  </si>
  <si>
    <t>Obed</t>
  </si>
  <si>
    <t xml:space="preserve">Večera </t>
  </si>
  <si>
    <t>výrobkov. Rozhodli sa, že na budúci týždeň svoj výkon zdvojnásobia. Pomôžte im zistiť, koľko výrobkov</t>
  </si>
  <si>
    <t>budú mať spolu za jednotlivé dni budúceho týždňa. Koľko to bude peňazí, keď za každý výrobok dostanú</t>
  </si>
  <si>
    <t>čistú mzdu 15 Sk?</t>
  </si>
  <si>
    <t>Ďurko</t>
  </si>
  <si>
    <t>Budúci t.</t>
  </si>
  <si>
    <t>uvedená cena aj počet kusov jednotlivých druhov tovarov. Doplňte tabuľku o vzorce tak, aby na konci riadku</t>
  </si>
  <si>
    <t>Počet A</t>
  </si>
  <si>
    <t>Cena 1ks A</t>
  </si>
  <si>
    <t>Počet B</t>
  </si>
  <si>
    <t>Cena 1ks B</t>
  </si>
  <si>
    <t>Mydlo</t>
  </si>
  <si>
    <t>Prací prášok</t>
  </si>
  <si>
    <t>Obrúsky</t>
  </si>
  <si>
    <t>Krém na ruky</t>
  </si>
  <si>
    <t>bola vypočítaná celková cena za jednotlivé druhy tovarov.</t>
  </si>
  <si>
    <t>3. úloha</t>
  </si>
  <si>
    <t xml:space="preserve"> Ale pozor - tabuľka s riešením obsahuje iba číselné hodnoty, ktoré máte dostať pri správnom </t>
  </si>
  <si>
    <t>o potrebné vzorce. Ak ste úlohu vyriešili správne, dostanete tie isté výsledky, ako v riešení napravo.</t>
  </si>
  <si>
    <t>10. Úloha 2 - zadanie na samostatný návrh tabuľky (evidencia tržieb)</t>
  </si>
  <si>
    <t>12. Úloha 3 - polročná klasifikácia triedy</t>
  </si>
  <si>
    <t>14. Úloha 4 - evidencia zameškaných hodín žiakmi</t>
  </si>
  <si>
    <t>Zárobok v budúcom týždni</t>
  </si>
  <si>
    <t>6. úloha</t>
  </si>
  <si>
    <t>Pani Rafiková nakúpila na trhu rôzny tovar. Potvrdenky jej vydali tak, že pozná len celkovú cenu za jeden druh</t>
  </si>
  <si>
    <t>tovaru a počet kusov, ktoré zakúpila. Ona by však rada vedela cenu za jeden kus. Doplňte danú tabuľku tak,</t>
  </si>
  <si>
    <t>aby v poslednom stĺpci obsahovala jednotkovú cenu tovaru pre každý z uvedených tovarov.</t>
  </si>
  <si>
    <t>Celková cena</t>
  </si>
  <si>
    <t>Cena za 1 kus</t>
  </si>
  <si>
    <t>Kiwi</t>
  </si>
  <si>
    <t>Citróny</t>
  </si>
  <si>
    <t>Rožky</t>
  </si>
  <si>
    <t>Chlieb</t>
  </si>
  <si>
    <t>Počet kusov</t>
  </si>
  <si>
    <t>Tento zošit obsahuje hárky:</t>
  </si>
  <si>
    <t>2.   Pokusy - hárok na vlastné cvičné pokusy</t>
  </si>
  <si>
    <t>Šampón</t>
  </si>
  <si>
    <t>Blažek Ján</t>
  </si>
  <si>
    <t>Prírodovedecká fakulta UPJŠ Košice</t>
  </si>
  <si>
    <r>
      <t>Pavel Marinič:</t>
    </r>
    <r>
      <rPr>
        <u val="single"/>
        <sz val="10"/>
        <rFont val="Arial CE"/>
        <family val="2"/>
      </rPr>
      <t xml:space="preserve"> </t>
    </r>
    <r>
      <rPr>
        <u val="single"/>
        <sz val="12"/>
        <color indexed="46"/>
        <rFont val="Arial CE"/>
        <family val="2"/>
      </rPr>
      <t>Excel v príkladoch pre stredné školy</t>
    </r>
  </si>
  <si>
    <r>
      <t>Kapitola 2:</t>
    </r>
    <r>
      <rPr>
        <sz val="10"/>
        <rFont val="Arial CE"/>
        <family val="0"/>
      </rPr>
      <t xml:space="preserve">      </t>
    </r>
    <r>
      <rPr>
        <b/>
        <u val="single"/>
        <sz val="16"/>
        <color indexed="23"/>
        <rFont val="Arial CE"/>
        <family val="2"/>
      </rPr>
      <t>Vzorce a funkcie</t>
    </r>
  </si>
  <si>
    <t>4.   Krátke úlohy 1</t>
  </si>
  <si>
    <t>7.   Krátke úlohy 2</t>
  </si>
  <si>
    <t>9.   Riešenie úlohy 1</t>
  </si>
  <si>
    <t>11. Riešenie úlohy 2</t>
  </si>
  <si>
    <t>13. Riešenie úlohy 3</t>
  </si>
  <si>
    <t>15. Riešenie úlohy 4</t>
  </si>
  <si>
    <t>3.   Cvičenie 1 - vytváranie jednoduchých vzorcov v pripravenej tabuľke</t>
  </si>
  <si>
    <t>5.   Cvičenie 2 - použitie funkcií pre súčet a priemer v pripravenej tabuľke</t>
  </si>
  <si>
    <t>6.   Cvičenie 3 - ďalšie používanie funkcií v pripravenej tabuľke</t>
  </si>
  <si>
    <t xml:space="preserve">8.   Úloha 1 - použitie absolútneho a relatívneho adresovania </t>
  </si>
  <si>
    <t>V stĺpci C je uvedený počet hríbov, ktoré nazbieral Janko, v stĺpci D počet, ktorý nazbieral Ferko</t>
  </si>
  <si>
    <t>V jednotlivých dňoch týždňa si Martin zapisoval, koľko minul v bufete za raňajky, za obed, aj za večeru.</t>
  </si>
  <si>
    <t>Do študentskej ubytovne nakúpili čistiace a hygienické potreby, a to vždy dvoch druhov A a B. V tabuľke je</t>
  </si>
  <si>
    <t>2. najväčšiu tržbu v mesiaci</t>
  </si>
  <si>
    <t>3. priemernú  tržbu jednotlivých predajní za každý mesiac</t>
  </si>
  <si>
    <t>4. celkovú tržbu za celé obdobie pre každú predajňu</t>
  </si>
  <si>
    <t>5. maximálnu a minimálnu tržbu pre každú predajňu za celé obdobie</t>
  </si>
  <si>
    <t>6. celkovú tržbu zo všetkých predajní za celé obdobie</t>
  </si>
  <si>
    <t>V klasifikačnom hárku, ktorý sa nachádza nižšie na strane, vložte do stĺpca</t>
  </si>
  <si>
    <t>Odvody spolu</t>
  </si>
  <si>
    <t>riešení, a nie potrebné vzorce.</t>
  </si>
  <si>
    <t>Riešenie</t>
  </si>
  <si>
    <t xml:space="preserve">Na brigáde, na ktorej pracovali Ferko a Ďurko, vyrobili v jednotlivých dňoch týždňa uvedené množstvá </t>
  </si>
  <si>
    <t>Úplné riešenie</t>
  </si>
  <si>
    <t>1. úloha</t>
  </si>
  <si>
    <t>2. úloha</t>
  </si>
  <si>
    <t>4. úloha</t>
  </si>
  <si>
    <t>5. úloha</t>
  </si>
  <si>
    <t>1. celkovú tržbu zo všetkých predajní za každý mesiac</t>
  </si>
  <si>
    <t>Priemer</t>
  </si>
  <si>
    <t>P.č.</t>
  </si>
  <si>
    <t>Úloha o tržbe v troch predajniach</t>
  </si>
  <si>
    <t>Úloha o klasifikácii</t>
  </si>
  <si>
    <t>Na tomto liste je 6 krátkych úloh. Po prečítaní zadania doplňte tabuľku v ľavej časti pod zadaním</t>
  </si>
  <si>
    <t>Jurko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</si>
</sst>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[Red]\-#,##0\ "/>
    <numFmt numFmtId="165" formatCode="#,###"/>
    <numFmt numFmtId="166" formatCode="0.00_)"/>
    <numFmt numFmtId="167" formatCode="0_)"/>
    <numFmt numFmtId="168" formatCode="000"/>
    <numFmt numFmtId="169" formatCode="#,##0.00\ &quot;Sk&quot;"/>
    <numFmt numFmtId="170" formatCode="000000"/>
    <numFmt numFmtId="171" formatCode="0000"/>
  </numFmts>
  <fonts count="31">
    <font>
      <sz val="10"/>
      <name val="Arial CE"/>
      <family val="0"/>
    </font>
    <font>
      <sz val="12"/>
      <name val="Arial CE"/>
      <family val="2"/>
    </font>
    <font>
      <sz val="8"/>
      <name val="Times New Roman CE"/>
      <family val="0"/>
    </font>
    <font>
      <sz val="18"/>
      <color indexed="57"/>
      <name val="Arial CE"/>
      <family val="2"/>
    </font>
    <font>
      <sz val="12"/>
      <color indexed="8"/>
      <name val="Courier"/>
      <family val="0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4"/>
      <color indexed="23"/>
      <name val="Arial CE"/>
      <family val="2"/>
    </font>
    <font>
      <sz val="8"/>
      <name val="Arial CE"/>
      <family val="2"/>
    </font>
    <font>
      <b/>
      <sz val="11"/>
      <color indexed="17"/>
      <name val="Times New Roman"/>
      <family val="1"/>
    </font>
    <font>
      <b/>
      <u val="single"/>
      <sz val="10"/>
      <color indexed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7"/>
      <name val="Times New Roman"/>
      <family val="1"/>
    </font>
    <font>
      <b/>
      <u val="single"/>
      <sz val="24"/>
      <color indexed="46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Arial CE"/>
      <family val="2"/>
    </font>
    <font>
      <sz val="12"/>
      <name val="Times New Roman"/>
      <family val="1"/>
    </font>
    <font>
      <sz val="11"/>
      <color indexed="17"/>
      <name val="Arial CE"/>
      <family val="2"/>
    </font>
    <font>
      <u val="single"/>
      <sz val="9"/>
      <color indexed="17"/>
      <name val="Arial CE"/>
      <family val="2"/>
    </font>
    <font>
      <u val="single"/>
      <sz val="10"/>
      <name val="Arial CE"/>
      <family val="2"/>
    </font>
    <font>
      <u val="single"/>
      <sz val="12"/>
      <color indexed="46"/>
      <name val="Arial CE"/>
      <family val="2"/>
    </font>
    <font>
      <b/>
      <u val="single"/>
      <sz val="16"/>
      <color indexed="23"/>
      <name val="Arial CE"/>
      <family val="2"/>
    </font>
    <font>
      <u val="single"/>
      <sz val="11"/>
      <color indexed="17"/>
      <name val="Arial CE"/>
      <family val="2"/>
    </font>
    <font>
      <sz val="10"/>
      <color indexed="23"/>
      <name val="Arial CE"/>
      <family val="2"/>
    </font>
    <font>
      <b/>
      <u val="single"/>
      <sz val="16"/>
      <color indexed="20"/>
      <name val="Arial CE"/>
      <family val="2"/>
    </font>
    <font>
      <b/>
      <u val="single"/>
      <sz val="16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17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166" fontId="4" fillId="0" borderId="1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2" borderId="18" xfId="0" applyFont="1" applyFill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2" borderId="18" xfId="0" applyFill="1" applyBorder="1" applyAlignment="1">
      <alignment/>
    </xf>
    <xf numFmtId="0" fontId="6" fillId="0" borderId="0" xfId="0" applyFont="1" applyFill="1" applyBorder="1" applyAlignment="1">
      <alignment/>
    </xf>
    <xf numFmtId="2" fontId="0" fillId="2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2" borderId="30" xfId="0" applyFill="1" applyBorder="1" applyAlignment="1">
      <alignment/>
    </xf>
    <xf numFmtId="2" fontId="0" fillId="2" borderId="30" xfId="0" applyNumberFormat="1" applyFill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wrapText="1"/>
    </xf>
    <xf numFmtId="0" fontId="0" fillId="2" borderId="18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Fill="1" applyAlignment="1" applyProtection="1">
      <alignment horizontal="left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/>
      <protection locked="0"/>
    </xf>
    <xf numFmtId="2" fontId="15" fillId="0" borderId="33" xfId="0" applyNumberFormat="1" applyFont="1" applyFill="1" applyBorder="1" applyAlignment="1" applyProtection="1">
      <alignment/>
      <protection locked="0"/>
    </xf>
    <xf numFmtId="167" fontId="15" fillId="0" borderId="33" xfId="0" applyNumberFormat="1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 horizontal="center"/>
      <protection locked="0"/>
    </xf>
    <xf numFmtId="0" fontId="17" fillId="0" borderId="33" xfId="0" applyFont="1" applyFill="1" applyBorder="1" applyAlignment="1" applyProtection="1">
      <alignment/>
      <protection locked="0"/>
    </xf>
    <xf numFmtId="2" fontId="18" fillId="3" borderId="33" xfId="0" applyNumberFormat="1" applyFont="1" applyFill="1" applyBorder="1" applyAlignment="1" applyProtection="1">
      <alignment horizontal="center"/>
      <protection locked="0"/>
    </xf>
    <xf numFmtId="167" fontId="19" fillId="0" borderId="33" xfId="0" applyNumberFormat="1" applyFont="1" applyFill="1" applyBorder="1" applyAlignment="1" applyProtection="1">
      <alignment horizontal="center"/>
      <protection locked="0"/>
    </xf>
    <xf numFmtId="0" fontId="19" fillId="0" borderId="33" xfId="0" applyFont="1" applyFill="1" applyBorder="1" applyAlignment="1" applyProtection="1">
      <alignment horizontal="center"/>
      <protection locked="0"/>
    </xf>
    <xf numFmtId="0" fontId="19" fillId="4" borderId="33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/>
      <protection locked="0"/>
    </xf>
    <xf numFmtId="0" fontId="17" fillId="0" borderId="35" xfId="0" applyFont="1" applyFill="1" applyBorder="1" applyAlignment="1" applyProtection="1">
      <alignment/>
      <protection locked="0"/>
    </xf>
    <xf numFmtId="2" fontId="19" fillId="3" borderId="35" xfId="0" applyNumberFormat="1" applyFont="1" applyFill="1" applyBorder="1" applyAlignment="1" applyProtection="1">
      <alignment horizontal="center"/>
      <protection locked="0"/>
    </xf>
    <xf numFmtId="167" fontId="19" fillId="0" borderId="35" xfId="0" applyNumberFormat="1" applyFont="1" applyFill="1" applyBorder="1" applyAlignment="1" applyProtection="1">
      <alignment horizontal="center"/>
      <protection locked="0"/>
    </xf>
    <xf numFmtId="0" fontId="19" fillId="0" borderId="35" xfId="0" applyFont="1" applyFill="1" applyBorder="1" applyAlignment="1" applyProtection="1">
      <alignment horizontal="center"/>
      <protection locked="0"/>
    </xf>
    <xf numFmtId="0" fontId="19" fillId="4" borderId="35" xfId="0" applyFont="1" applyFill="1" applyBorder="1" applyAlignment="1" applyProtection="1">
      <alignment horizontal="center"/>
      <protection locked="0"/>
    </xf>
    <xf numFmtId="0" fontId="19" fillId="0" borderId="34" xfId="0" applyFont="1" applyFill="1" applyBorder="1" applyAlignment="1" applyProtection="1">
      <alignment horizontal="center"/>
      <protection locked="0"/>
    </xf>
    <xf numFmtId="0" fontId="19" fillId="0" borderId="35" xfId="0" applyFont="1" applyFill="1" applyBorder="1" applyAlignment="1" applyProtection="1">
      <alignment/>
      <protection locked="0"/>
    </xf>
    <xf numFmtId="2" fontId="19" fillId="0" borderId="35" xfId="0" applyNumberFormat="1" applyFont="1" applyFill="1" applyBorder="1" applyAlignment="1" applyProtection="1">
      <alignment horizontal="left"/>
      <protection locked="0"/>
    </xf>
    <xf numFmtId="0" fontId="19" fillId="0" borderId="35" xfId="0" applyFont="1" applyFill="1" applyBorder="1" applyAlignment="1" applyProtection="1">
      <alignment horizontal="left"/>
      <protection locked="0"/>
    </xf>
    <xf numFmtId="0" fontId="16" fillId="0" borderId="35" xfId="0" applyFont="1" applyFill="1" applyBorder="1" applyAlignment="1" applyProtection="1">
      <alignment/>
      <protection locked="0"/>
    </xf>
    <xf numFmtId="2" fontId="19" fillId="5" borderId="3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/>
    </xf>
    <xf numFmtId="0" fontId="21" fillId="6" borderId="0" xfId="0" applyFont="1" applyFill="1" applyAlignment="1">
      <alignment/>
    </xf>
    <xf numFmtId="0" fontId="21" fillId="6" borderId="19" xfId="0" applyFont="1" applyFill="1" applyBorder="1" applyAlignment="1">
      <alignment/>
    </xf>
    <xf numFmtId="0" fontId="21" fillId="2" borderId="36" xfId="0" applyFont="1" applyFill="1" applyBorder="1" applyAlignment="1">
      <alignment/>
    </xf>
    <xf numFmtId="0" fontId="21" fillId="2" borderId="37" xfId="0" applyFont="1" applyFill="1" applyBorder="1" applyAlignment="1">
      <alignment/>
    </xf>
    <xf numFmtId="0" fontId="21" fillId="6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6" fontId="15" fillId="0" borderId="3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165" fontId="1" fillId="7" borderId="4" xfId="0" applyNumberFormat="1" applyFont="1" applyFill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5" fontId="1" fillId="7" borderId="5" xfId="0" applyNumberFormat="1" applyFont="1" applyFill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165" fontId="1" fillId="7" borderId="6" xfId="0" applyNumberFormat="1" applyFont="1" applyFill="1" applyBorder="1" applyAlignment="1" applyProtection="1">
      <alignment/>
      <protection locked="0"/>
    </xf>
    <xf numFmtId="10" fontId="1" fillId="0" borderId="4" xfId="0" applyNumberFormat="1" applyFont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29" fillId="6" borderId="0" xfId="0" applyFont="1" applyFill="1" applyAlignment="1">
      <alignment/>
    </xf>
    <xf numFmtId="0" fontId="30" fillId="0" borderId="0" xfId="0" applyFont="1" applyAlignment="1">
      <alignment horizontal="left"/>
    </xf>
    <xf numFmtId="0" fontId="0" fillId="2" borderId="41" xfId="0" applyFill="1" applyBorder="1" applyAlignment="1">
      <alignment/>
    </xf>
    <xf numFmtId="0" fontId="0" fillId="0" borderId="42" xfId="0" applyBorder="1" applyAlignment="1">
      <alignment/>
    </xf>
    <xf numFmtId="0" fontId="0" fillId="2" borderId="41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center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29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PF-LOGO.pc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28575</xdr:rowOff>
    </xdr:from>
    <xdr:to>
      <xdr:col>1</xdr:col>
      <xdr:colOff>542925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2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0</xdr:col>
      <xdr:colOff>352425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3350" y="390525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114300</xdr:rowOff>
    </xdr:from>
    <xdr:to>
      <xdr:col>0</xdr:col>
      <xdr:colOff>295275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71450" y="1581150"/>
          <a:ext cx="12382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24</xdr:row>
      <xdr:rowOff>114300</xdr:rowOff>
    </xdr:from>
    <xdr:to>
      <xdr:col>0</xdr:col>
      <xdr:colOff>285750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71450" y="4267200"/>
          <a:ext cx="1143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45</xdr:row>
      <xdr:rowOff>47625</xdr:rowOff>
    </xdr:from>
    <xdr:to>
      <xdr:col>0</xdr:col>
      <xdr:colOff>304800</xdr:colOff>
      <xdr:row>46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200025" y="7705725"/>
          <a:ext cx="1143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63</xdr:row>
      <xdr:rowOff>19050</xdr:rowOff>
    </xdr:from>
    <xdr:to>
      <xdr:col>0</xdr:col>
      <xdr:colOff>295275</xdr:colOff>
      <xdr:row>64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71450" y="10687050"/>
          <a:ext cx="123825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82</xdr:row>
      <xdr:rowOff>0</xdr:rowOff>
    </xdr:from>
    <xdr:to>
      <xdr:col>0</xdr:col>
      <xdr:colOff>285750</xdr:colOff>
      <xdr:row>83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71450" y="14335125"/>
          <a:ext cx="1143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142875</xdr:rowOff>
    </xdr:from>
    <xdr:to>
      <xdr:col>6</xdr:col>
      <xdr:colOff>533400</xdr:colOff>
      <xdr:row>12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562475" y="193357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152400</xdr:rowOff>
    </xdr:from>
    <xdr:to>
      <xdr:col>6</xdr:col>
      <xdr:colOff>571500</xdr:colOff>
      <xdr:row>28</xdr:row>
      <xdr:rowOff>28575</xdr:rowOff>
    </xdr:to>
    <xdr:sp>
      <xdr:nvSpPr>
        <xdr:cNvPr id="8" name="AutoShape 13"/>
        <xdr:cNvSpPr>
          <a:spLocks/>
        </xdr:cNvSpPr>
      </xdr:nvSpPr>
      <xdr:spPr>
        <a:xfrm>
          <a:off x="4591050" y="462915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47</xdr:row>
      <xdr:rowOff>142875</xdr:rowOff>
    </xdr:from>
    <xdr:to>
      <xdr:col>6</xdr:col>
      <xdr:colOff>542925</xdr:colOff>
      <xdr:row>49</xdr:row>
      <xdr:rowOff>19050</xdr:rowOff>
    </xdr:to>
    <xdr:sp>
      <xdr:nvSpPr>
        <xdr:cNvPr id="9" name="AutoShape 14"/>
        <xdr:cNvSpPr>
          <a:spLocks/>
        </xdr:cNvSpPr>
      </xdr:nvSpPr>
      <xdr:spPr>
        <a:xfrm>
          <a:off x="4572000" y="812482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66</xdr:row>
      <xdr:rowOff>142875</xdr:rowOff>
    </xdr:from>
    <xdr:to>
      <xdr:col>7</xdr:col>
      <xdr:colOff>1019175</xdr:colOff>
      <xdr:row>68</xdr:row>
      <xdr:rowOff>19050</xdr:rowOff>
    </xdr:to>
    <xdr:sp>
      <xdr:nvSpPr>
        <xdr:cNvPr id="10" name="AutoShape 15"/>
        <xdr:cNvSpPr>
          <a:spLocks/>
        </xdr:cNvSpPr>
      </xdr:nvSpPr>
      <xdr:spPr>
        <a:xfrm>
          <a:off x="5705475" y="1129665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84</xdr:row>
      <xdr:rowOff>161925</xdr:rowOff>
    </xdr:from>
    <xdr:to>
      <xdr:col>7</xdr:col>
      <xdr:colOff>1019175</xdr:colOff>
      <xdr:row>86</xdr:row>
      <xdr:rowOff>38100</xdr:rowOff>
    </xdr:to>
    <xdr:sp>
      <xdr:nvSpPr>
        <xdr:cNvPr id="11" name="AutoShape 16"/>
        <xdr:cNvSpPr>
          <a:spLocks/>
        </xdr:cNvSpPr>
      </xdr:nvSpPr>
      <xdr:spPr>
        <a:xfrm>
          <a:off x="5705475" y="1482090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99</xdr:row>
      <xdr:rowOff>142875</xdr:rowOff>
    </xdr:from>
    <xdr:to>
      <xdr:col>6</xdr:col>
      <xdr:colOff>533400</xdr:colOff>
      <xdr:row>101</xdr:row>
      <xdr:rowOff>28575</xdr:rowOff>
    </xdr:to>
    <xdr:sp>
      <xdr:nvSpPr>
        <xdr:cNvPr id="12" name="AutoShape 17"/>
        <xdr:cNvSpPr>
          <a:spLocks/>
        </xdr:cNvSpPr>
      </xdr:nvSpPr>
      <xdr:spPr>
        <a:xfrm>
          <a:off x="4562475" y="1748790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96</xdr:row>
      <xdr:rowOff>114300</xdr:rowOff>
    </xdr:from>
    <xdr:to>
      <xdr:col>0</xdr:col>
      <xdr:colOff>304800</xdr:colOff>
      <xdr:row>97</xdr:row>
      <xdr:rowOff>123825</xdr:rowOff>
    </xdr:to>
    <xdr:sp>
      <xdr:nvSpPr>
        <xdr:cNvPr id="13" name="AutoShape 18"/>
        <xdr:cNvSpPr>
          <a:spLocks/>
        </xdr:cNvSpPr>
      </xdr:nvSpPr>
      <xdr:spPr>
        <a:xfrm>
          <a:off x="200025" y="16973550"/>
          <a:ext cx="1143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4</xdr:row>
      <xdr:rowOff>66675</xdr:rowOff>
    </xdr:from>
    <xdr:to>
      <xdr:col>10</xdr:col>
      <xdr:colOff>542925</xdr:colOff>
      <xdr:row>5</xdr:row>
      <xdr:rowOff>28575</xdr:rowOff>
    </xdr:to>
    <xdr:sp>
      <xdr:nvSpPr>
        <xdr:cNvPr id="14" name="AutoShape 21"/>
        <xdr:cNvSpPr>
          <a:spLocks/>
        </xdr:cNvSpPr>
      </xdr:nvSpPr>
      <xdr:spPr>
        <a:xfrm>
          <a:off x="7896225" y="800100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647700</xdr:colOff>
      <xdr:row>4</xdr:row>
      <xdr:rowOff>85725</xdr:rowOff>
    </xdr:from>
    <xdr:to>
      <xdr:col>11</xdr:col>
      <xdr:colOff>66675</xdr:colOff>
      <xdr:row>5</xdr:row>
      <xdr:rowOff>47625</xdr:rowOff>
    </xdr:to>
    <xdr:sp>
      <xdr:nvSpPr>
        <xdr:cNvPr id="15" name="AutoShape 22"/>
        <xdr:cNvSpPr>
          <a:spLocks/>
        </xdr:cNvSpPr>
      </xdr:nvSpPr>
      <xdr:spPr>
        <a:xfrm>
          <a:off x="8096250" y="819150"/>
          <a:ext cx="104775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;;;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304800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5725" y="123825"/>
          <a:ext cx="21907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295275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6200" y="171450"/>
          <a:ext cx="2190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23"/>
  <sheetViews>
    <sheetView showGridLines="0" showRowColHeaders="0" workbookViewId="0" topLeftCell="A1">
      <selection activeCell="F27" sqref="F27"/>
    </sheetView>
  </sheetViews>
  <sheetFormatPr defaultColWidth="9.00390625" defaultRowHeight="12.75"/>
  <cols>
    <col min="1" max="1" width="0.37109375" style="0" customWidth="1"/>
  </cols>
  <sheetData>
    <row r="1" ht="18" customHeight="1">
      <c r="C1" s="133" t="s">
        <v>146</v>
      </c>
    </row>
    <row r="2" ht="13.5" customHeight="1">
      <c r="C2" s="134" t="s">
        <v>147</v>
      </c>
    </row>
    <row r="3" spans="3:4" ht="9" customHeight="1">
      <c r="C3" s="53"/>
      <c r="D3" s="53"/>
    </row>
    <row r="4" ht="29.25" customHeight="1">
      <c r="C4" s="123" t="s">
        <v>148</v>
      </c>
    </row>
    <row r="5" ht="3" customHeight="1"/>
    <row r="6" ht="16.5" customHeight="1">
      <c r="C6" s="135" t="s">
        <v>142</v>
      </c>
    </row>
    <row r="7" ht="3" customHeight="1"/>
    <row r="8" ht="11.25" customHeight="1">
      <c r="C8" s="136" t="s">
        <v>40</v>
      </c>
    </row>
    <row r="9" ht="11.25" customHeight="1">
      <c r="C9" s="136" t="s">
        <v>143</v>
      </c>
    </row>
    <row r="10" ht="11.25" customHeight="1">
      <c r="C10" s="136" t="s">
        <v>155</v>
      </c>
    </row>
    <row r="11" ht="11.25" customHeight="1">
      <c r="C11" s="136" t="s">
        <v>149</v>
      </c>
    </row>
    <row r="12" ht="11.25" customHeight="1">
      <c r="C12" s="136" t="s">
        <v>156</v>
      </c>
    </row>
    <row r="13" ht="11.25" customHeight="1">
      <c r="C13" s="136" t="s">
        <v>157</v>
      </c>
    </row>
    <row r="14" ht="11.25" customHeight="1">
      <c r="C14" s="136" t="s">
        <v>150</v>
      </c>
    </row>
    <row r="15" ht="11.25" customHeight="1">
      <c r="C15" s="136" t="s">
        <v>158</v>
      </c>
    </row>
    <row r="16" ht="11.25" customHeight="1">
      <c r="C16" s="136" t="s">
        <v>151</v>
      </c>
    </row>
    <row r="17" ht="11.25" customHeight="1">
      <c r="C17" s="136" t="s">
        <v>127</v>
      </c>
    </row>
    <row r="18" ht="11.25" customHeight="1">
      <c r="C18" s="136" t="s">
        <v>152</v>
      </c>
    </row>
    <row r="19" ht="11.25" customHeight="1">
      <c r="C19" s="136" t="s">
        <v>128</v>
      </c>
    </row>
    <row r="20" ht="11.25" customHeight="1">
      <c r="C20" s="136" t="s">
        <v>153</v>
      </c>
    </row>
    <row r="21" ht="11.25" customHeight="1">
      <c r="C21" s="136" t="s">
        <v>129</v>
      </c>
    </row>
    <row r="22" ht="11.25" customHeight="1">
      <c r="C22" s="136" t="s">
        <v>154</v>
      </c>
    </row>
    <row r="23" ht="18">
      <c r="C23" s="35"/>
    </row>
  </sheetData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RowColHeaders="0" workbookViewId="0" topLeftCell="A1">
      <selection activeCell="G20" sqref="G20"/>
    </sheetView>
  </sheetViews>
  <sheetFormatPr defaultColWidth="9.00390625" defaultRowHeight="12.75"/>
  <cols>
    <col min="1" max="1" width="4.625" style="0" customWidth="1"/>
    <col min="2" max="2" width="17.875" style="0" customWidth="1"/>
    <col min="4" max="4" width="9.875" style="0" customWidth="1"/>
    <col min="5" max="5" width="9.75390625" style="0" customWidth="1"/>
  </cols>
  <sheetData>
    <row r="1" ht="5.25" customHeight="1">
      <c r="F1" s="2"/>
    </row>
    <row r="2" spans="2:6" ht="23.25">
      <c r="B2" s="4" t="s">
        <v>0</v>
      </c>
      <c r="C2" s="1"/>
      <c r="D2" s="1"/>
      <c r="E2" s="1"/>
      <c r="F2" s="2"/>
    </row>
    <row r="3" ht="13.5" thickBot="1">
      <c r="F3" s="2"/>
    </row>
    <row r="4" spans="1:11" ht="52.5" thickBot="1" thickTop="1">
      <c r="A4" s="3"/>
      <c r="B4" s="5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8" t="s">
        <v>9</v>
      </c>
      <c r="K4" s="3"/>
    </row>
    <row r="5" spans="2:10" ht="15.75" thickTop="1">
      <c r="B5" s="145" t="s">
        <v>44</v>
      </c>
      <c r="C5" s="138">
        <v>200</v>
      </c>
      <c r="D5" s="139">
        <v>14</v>
      </c>
      <c r="E5" s="9">
        <f>C5*D5*1.2</f>
        <v>3360</v>
      </c>
      <c r="F5" s="144">
        <v>0.19</v>
      </c>
      <c r="G5" s="12">
        <f>E5+E5*F5</f>
        <v>3998.4</v>
      </c>
      <c r="H5" s="9">
        <f>C5*D5</f>
        <v>2800</v>
      </c>
      <c r="I5" s="9">
        <f>E5-C5*D5</f>
        <v>560</v>
      </c>
      <c r="J5" s="13">
        <f>E5*F5</f>
        <v>638.4</v>
      </c>
    </row>
    <row r="6" spans="2:10" ht="15">
      <c r="B6" s="146" t="s">
        <v>10</v>
      </c>
      <c r="C6" s="140">
        <v>1800</v>
      </c>
      <c r="D6" s="141"/>
      <c r="E6" s="10">
        <f aca="true" t="shared" si="0" ref="E6:E13">C6*D6*1.2</f>
        <v>0</v>
      </c>
      <c r="F6" s="144">
        <v>0.19</v>
      </c>
      <c r="G6" s="14">
        <f aca="true" t="shared" si="1" ref="G6:G13">E6+E6*F6</f>
        <v>0</v>
      </c>
      <c r="H6" s="10">
        <f aca="true" t="shared" si="2" ref="H6:H13">C6*D6</f>
        <v>0</v>
      </c>
      <c r="I6" s="10">
        <f aca="true" t="shared" si="3" ref="I6:I13">E6-C6*D6</f>
        <v>0</v>
      </c>
      <c r="J6" s="15">
        <f aca="true" t="shared" si="4" ref="J6:J13">E6*F6</f>
        <v>0</v>
      </c>
    </row>
    <row r="7" spans="2:10" ht="15">
      <c r="B7" s="146" t="s">
        <v>11</v>
      </c>
      <c r="C7" s="140">
        <v>850</v>
      </c>
      <c r="D7" s="141">
        <v>7</v>
      </c>
      <c r="E7" s="10">
        <f t="shared" si="0"/>
        <v>7140</v>
      </c>
      <c r="F7" s="144">
        <v>0.19</v>
      </c>
      <c r="G7" s="14">
        <f t="shared" si="1"/>
        <v>8496.6</v>
      </c>
      <c r="H7" s="10">
        <f t="shared" si="2"/>
        <v>5950</v>
      </c>
      <c r="I7" s="10">
        <f t="shared" si="3"/>
        <v>1190</v>
      </c>
      <c r="J7" s="15">
        <f t="shared" si="4"/>
        <v>1356.6</v>
      </c>
    </row>
    <row r="8" spans="2:10" ht="15">
      <c r="B8" s="146" t="s">
        <v>12</v>
      </c>
      <c r="C8" s="140">
        <v>900</v>
      </c>
      <c r="D8" s="141">
        <v>14</v>
      </c>
      <c r="E8" s="10">
        <f t="shared" si="0"/>
        <v>15120</v>
      </c>
      <c r="F8" s="144">
        <v>0.19</v>
      </c>
      <c r="G8" s="14">
        <f t="shared" si="1"/>
        <v>17992.8</v>
      </c>
      <c r="H8" s="10">
        <f t="shared" si="2"/>
        <v>12600</v>
      </c>
      <c r="I8" s="10">
        <f t="shared" si="3"/>
        <v>2520</v>
      </c>
      <c r="J8" s="15">
        <f t="shared" si="4"/>
        <v>2872.8</v>
      </c>
    </row>
    <row r="9" spans="2:10" ht="15">
      <c r="B9" s="146" t="s">
        <v>13</v>
      </c>
      <c r="C9" s="140">
        <v>15</v>
      </c>
      <c r="D9" s="141">
        <v>23</v>
      </c>
      <c r="E9" s="10">
        <f t="shared" si="0"/>
        <v>414</v>
      </c>
      <c r="F9" s="144">
        <v>0.19</v>
      </c>
      <c r="G9" s="14">
        <f t="shared" si="1"/>
        <v>492.65999999999997</v>
      </c>
      <c r="H9" s="10">
        <f t="shared" si="2"/>
        <v>345</v>
      </c>
      <c r="I9" s="10">
        <f t="shared" si="3"/>
        <v>69</v>
      </c>
      <c r="J9" s="15">
        <f t="shared" si="4"/>
        <v>78.66</v>
      </c>
    </row>
    <row r="10" spans="2:10" ht="15">
      <c r="B10" s="146" t="s">
        <v>14</v>
      </c>
      <c r="C10" s="140">
        <v>250</v>
      </c>
      <c r="D10" s="141">
        <v>9</v>
      </c>
      <c r="E10" s="10">
        <f t="shared" si="0"/>
        <v>2700</v>
      </c>
      <c r="F10" s="144">
        <v>0.19</v>
      </c>
      <c r="G10" s="14">
        <f t="shared" si="1"/>
        <v>3213</v>
      </c>
      <c r="H10" s="10">
        <f t="shared" si="2"/>
        <v>2250</v>
      </c>
      <c r="I10" s="10">
        <f t="shared" si="3"/>
        <v>450</v>
      </c>
      <c r="J10" s="15">
        <f t="shared" si="4"/>
        <v>513</v>
      </c>
    </row>
    <row r="11" spans="2:10" ht="15">
      <c r="B11" s="146" t="s">
        <v>15</v>
      </c>
      <c r="C11" s="140">
        <v>50</v>
      </c>
      <c r="D11" s="141"/>
      <c r="E11" s="10">
        <f t="shared" si="0"/>
        <v>0</v>
      </c>
      <c r="F11" s="144">
        <v>0.19</v>
      </c>
      <c r="G11" s="14">
        <f t="shared" si="1"/>
        <v>0</v>
      </c>
      <c r="H11" s="10">
        <f t="shared" si="2"/>
        <v>0</v>
      </c>
      <c r="I11" s="10">
        <f t="shared" si="3"/>
        <v>0</v>
      </c>
      <c r="J11" s="15">
        <f t="shared" si="4"/>
        <v>0</v>
      </c>
    </row>
    <row r="12" spans="2:10" ht="15">
      <c r="B12" s="146" t="s">
        <v>16</v>
      </c>
      <c r="C12" s="140">
        <v>400</v>
      </c>
      <c r="D12" s="141">
        <v>1</v>
      </c>
      <c r="E12" s="10">
        <f t="shared" si="0"/>
        <v>480</v>
      </c>
      <c r="F12" s="144">
        <v>0.19</v>
      </c>
      <c r="G12" s="14">
        <f t="shared" si="1"/>
        <v>571.2</v>
      </c>
      <c r="H12" s="10">
        <f t="shared" si="2"/>
        <v>400</v>
      </c>
      <c r="I12" s="10">
        <f t="shared" si="3"/>
        <v>80</v>
      </c>
      <c r="J12" s="15">
        <f t="shared" si="4"/>
        <v>91.2</v>
      </c>
    </row>
    <row r="13" spans="2:10" ht="15.75" thickBot="1">
      <c r="B13" s="147" t="s">
        <v>17</v>
      </c>
      <c r="C13" s="142">
        <v>500</v>
      </c>
      <c r="D13" s="143">
        <v>8</v>
      </c>
      <c r="E13" s="11">
        <f t="shared" si="0"/>
        <v>4800</v>
      </c>
      <c r="F13" s="144">
        <v>0.19</v>
      </c>
      <c r="G13" s="16">
        <f t="shared" si="1"/>
        <v>5712</v>
      </c>
      <c r="H13" s="11">
        <f t="shared" si="2"/>
        <v>4000</v>
      </c>
      <c r="I13" s="11">
        <f t="shared" si="3"/>
        <v>800</v>
      </c>
      <c r="J13" s="17">
        <f t="shared" si="4"/>
        <v>912</v>
      </c>
    </row>
    <row r="14" ht="9" customHeight="1" thickBot="1" thickTop="1">
      <c r="F14" s="2"/>
    </row>
    <row r="15" spans="2:6" ht="13.5" thickTop="1">
      <c r="B15" s="27" t="s">
        <v>18</v>
      </c>
      <c r="C15" s="30">
        <f>SUM(G5:G13)</f>
        <v>40476.659999999996</v>
      </c>
      <c r="F15" s="2"/>
    </row>
    <row r="16" spans="2:6" ht="12.75">
      <c r="B16" s="28" t="s">
        <v>168</v>
      </c>
      <c r="C16" s="31">
        <f>SUM(J5:J13)</f>
        <v>6462.66</v>
      </c>
      <c r="F16" s="2"/>
    </row>
    <row r="17" spans="2:6" ht="13.5" thickBot="1">
      <c r="B17" s="29" t="s">
        <v>43</v>
      </c>
      <c r="C17" s="32">
        <f>SUM(I5:I13)</f>
        <v>5669</v>
      </c>
      <c r="F17" s="2"/>
    </row>
    <row r="18" ht="13.5" thickTop="1">
      <c r="F18" s="2"/>
    </row>
  </sheetData>
  <sheetProtection sheet="1" objects="1" scenarios="1"/>
  <printOptions headings="1"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E9"/>
  <sheetViews>
    <sheetView workbookViewId="0" topLeftCell="A1">
      <selection activeCell="B4" sqref="B4"/>
    </sheetView>
  </sheetViews>
  <sheetFormatPr defaultColWidth="9.00390625" defaultRowHeight="12.75"/>
  <sheetData>
    <row r="5" spans="3:5" ht="12.75">
      <c r="C5" s="42"/>
      <c r="D5" s="42"/>
      <c r="E5" s="42"/>
    </row>
    <row r="6" spans="3:5" ht="12.75">
      <c r="C6" s="42"/>
      <c r="D6" s="42"/>
      <c r="E6" s="42"/>
    </row>
    <row r="7" spans="3:5" ht="12.75">
      <c r="C7" s="42"/>
      <c r="D7" s="42"/>
      <c r="E7" s="42"/>
    </row>
    <row r="8" spans="3:5" ht="12.75">
      <c r="C8" s="42"/>
      <c r="D8" s="42"/>
      <c r="E8" s="42"/>
    </row>
    <row r="9" spans="3:5" ht="12.75">
      <c r="C9" s="42"/>
      <c r="D9" s="42"/>
      <c r="E9" s="4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7"/>
  <sheetViews>
    <sheetView showGridLines="0" workbookViewId="0" topLeftCell="A100">
      <selection activeCell="F18" sqref="F18"/>
    </sheetView>
  </sheetViews>
  <sheetFormatPr defaultColWidth="9.00390625" defaultRowHeight="12.75"/>
  <cols>
    <col min="1" max="1" width="5.75390625" style="0" customWidth="1"/>
    <col min="2" max="2" width="14.625" style="0" customWidth="1"/>
    <col min="7" max="7" width="8.75390625" style="0" customWidth="1"/>
    <col min="8" max="8" width="14.625" style="0" customWidth="1"/>
    <col min="14" max="14" width="8.75390625" style="0" customWidth="1"/>
  </cols>
  <sheetData>
    <row r="1" ht="15" customHeight="1"/>
    <row r="2" spans="1:2" ht="14.25">
      <c r="A2" s="154"/>
      <c r="B2" s="85" t="s">
        <v>182</v>
      </c>
    </row>
    <row r="3" spans="1:2" ht="14.25">
      <c r="A3" s="154"/>
      <c r="B3" s="85" t="s">
        <v>126</v>
      </c>
    </row>
    <row r="4" spans="1:2" ht="14.25">
      <c r="A4" s="154"/>
      <c r="B4" s="85" t="s">
        <v>125</v>
      </c>
    </row>
    <row r="5" spans="1:12" ht="15.75">
      <c r="A5" s="154"/>
      <c r="B5" s="85" t="s">
        <v>169</v>
      </c>
      <c r="K5" s="128"/>
      <c r="L5" s="128"/>
    </row>
    <row r="6" spans="2:12" s="46" customFormat="1" ht="16.5" thickBot="1">
      <c r="B6" s="51"/>
      <c r="K6" s="129"/>
      <c r="L6" s="129"/>
    </row>
    <row r="8" ht="12.75">
      <c r="B8" s="87" t="s">
        <v>173</v>
      </c>
    </row>
    <row r="9" ht="12.75">
      <c r="B9" s="33" t="s">
        <v>159</v>
      </c>
    </row>
    <row r="10" ht="12.75">
      <c r="B10" s="33" t="s">
        <v>79</v>
      </c>
    </row>
    <row r="11" ht="12.75">
      <c r="B11" s="33" t="s">
        <v>75</v>
      </c>
    </row>
    <row r="12" spans="8:19" ht="16.5" thickBot="1">
      <c r="H12" s="71" t="s">
        <v>170</v>
      </c>
      <c r="I12" s="26"/>
      <c r="J12" s="26"/>
      <c r="K12" s="26"/>
      <c r="O12" s="128"/>
      <c r="P12" s="130" t="s">
        <v>172</v>
      </c>
      <c r="Q12" s="131"/>
      <c r="R12" s="132"/>
      <c r="S12" s="132"/>
    </row>
    <row r="13" spans="8:11" ht="13.5" thickBot="1">
      <c r="H13" s="63"/>
      <c r="I13" s="63"/>
      <c r="J13" s="63"/>
      <c r="K13" s="63"/>
    </row>
    <row r="14" spans="2:19" ht="13.5" thickTop="1">
      <c r="B14" s="54" t="s">
        <v>78</v>
      </c>
      <c r="C14" s="55" t="s">
        <v>76</v>
      </c>
      <c r="D14" s="55" t="s">
        <v>183</v>
      </c>
      <c r="E14" s="56" t="s">
        <v>19</v>
      </c>
      <c r="H14" s="43" t="s">
        <v>78</v>
      </c>
      <c r="I14" s="43" t="s">
        <v>76</v>
      </c>
      <c r="J14" s="43" t="s">
        <v>77</v>
      </c>
      <c r="K14" s="43" t="s">
        <v>19</v>
      </c>
      <c r="P14" s="43" t="s">
        <v>78</v>
      </c>
      <c r="Q14" s="43" t="s">
        <v>76</v>
      </c>
      <c r="R14" s="43" t="s">
        <v>77</v>
      </c>
      <c r="S14" s="43" t="s">
        <v>19</v>
      </c>
    </row>
    <row r="15" spans="2:19" ht="12.75">
      <c r="B15" s="57" t="s">
        <v>80</v>
      </c>
      <c r="C15" s="58">
        <v>10</v>
      </c>
      <c r="D15" s="58">
        <v>9</v>
      </c>
      <c r="E15" s="59"/>
      <c r="H15" s="43" t="s">
        <v>80</v>
      </c>
      <c r="I15" s="43">
        <v>10</v>
      </c>
      <c r="J15" s="43">
        <v>9</v>
      </c>
      <c r="K15" s="43">
        <v>19</v>
      </c>
      <c r="P15" s="43" t="s">
        <v>80</v>
      </c>
      <c r="Q15" s="43">
        <v>10</v>
      </c>
      <c r="R15" s="43">
        <v>9</v>
      </c>
      <c r="S15" s="43">
        <f>Q15+R15</f>
        <v>19</v>
      </c>
    </row>
    <row r="16" spans="2:19" ht="12.75">
      <c r="B16" s="57" t="s">
        <v>81</v>
      </c>
      <c r="C16" s="58">
        <v>15</v>
      </c>
      <c r="D16" s="58">
        <v>0</v>
      </c>
      <c r="E16" s="59"/>
      <c r="H16" s="43" t="s">
        <v>81</v>
      </c>
      <c r="I16" s="43">
        <v>15</v>
      </c>
      <c r="J16" s="43">
        <v>0</v>
      </c>
      <c r="K16" s="43">
        <v>15</v>
      </c>
      <c r="P16" s="43" t="s">
        <v>81</v>
      </c>
      <c r="Q16" s="43">
        <v>15</v>
      </c>
      <c r="R16" s="43">
        <v>0</v>
      </c>
      <c r="S16" s="43">
        <f aca="true" t="shared" si="0" ref="S16:S21">Q16+R16</f>
        <v>15</v>
      </c>
    </row>
    <row r="17" spans="2:19" ht="12.75">
      <c r="B17" s="57" t="s">
        <v>82</v>
      </c>
      <c r="C17" s="58">
        <v>23</v>
      </c>
      <c r="D17" s="58">
        <v>11</v>
      </c>
      <c r="E17" s="59"/>
      <c r="H17" s="43" t="s">
        <v>82</v>
      </c>
      <c r="I17" s="43">
        <v>23</v>
      </c>
      <c r="J17" s="43">
        <v>11</v>
      </c>
      <c r="K17" s="43">
        <v>34</v>
      </c>
      <c r="P17" s="43" t="s">
        <v>82</v>
      </c>
      <c r="Q17" s="43">
        <v>23</v>
      </c>
      <c r="R17" s="43">
        <v>11</v>
      </c>
      <c r="S17" s="43">
        <f t="shared" si="0"/>
        <v>34</v>
      </c>
    </row>
    <row r="18" spans="2:19" ht="12.75">
      <c r="B18" s="57" t="s">
        <v>83</v>
      </c>
      <c r="C18" s="58">
        <v>17</v>
      </c>
      <c r="D18" s="58">
        <v>12</v>
      </c>
      <c r="E18" s="59"/>
      <c r="H18" s="43" t="s">
        <v>83</v>
      </c>
      <c r="I18" s="43">
        <v>17</v>
      </c>
      <c r="J18" s="43">
        <v>12</v>
      </c>
      <c r="K18" s="43">
        <v>29</v>
      </c>
      <c r="P18" s="43" t="s">
        <v>83</v>
      </c>
      <c r="Q18" s="43">
        <v>17</v>
      </c>
      <c r="R18" s="43">
        <v>12</v>
      </c>
      <c r="S18" s="43">
        <f t="shared" si="0"/>
        <v>29</v>
      </c>
    </row>
    <row r="19" spans="2:19" ht="12.75">
      <c r="B19" s="57" t="s">
        <v>84</v>
      </c>
      <c r="C19" s="58">
        <v>8</v>
      </c>
      <c r="D19" s="58">
        <v>27</v>
      </c>
      <c r="E19" s="59"/>
      <c r="H19" s="43" t="s">
        <v>84</v>
      </c>
      <c r="I19" s="43">
        <v>8</v>
      </c>
      <c r="J19" s="43">
        <v>27</v>
      </c>
      <c r="K19" s="43">
        <v>35</v>
      </c>
      <c r="P19" s="43" t="s">
        <v>84</v>
      </c>
      <c r="Q19" s="43">
        <v>8</v>
      </c>
      <c r="R19" s="43">
        <v>27</v>
      </c>
      <c r="S19" s="43">
        <f t="shared" si="0"/>
        <v>35</v>
      </c>
    </row>
    <row r="20" spans="2:19" ht="12.75">
      <c r="B20" s="57" t="s">
        <v>85</v>
      </c>
      <c r="C20" s="58">
        <v>25</v>
      </c>
      <c r="D20" s="58">
        <v>45</v>
      </c>
      <c r="E20" s="59"/>
      <c r="H20" s="43" t="s">
        <v>85</v>
      </c>
      <c r="I20" s="43">
        <v>25</v>
      </c>
      <c r="J20" s="43">
        <v>45</v>
      </c>
      <c r="K20" s="43">
        <v>70</v>
      </c>
      <c r="P20" s="43" t="s">
        <v>85</v>
      </c>
      <c r="Q20" s="43">
        <v>25</v>
      </c>
      <c r="R20" s="43">
        <v>45</v>
      </c>
      <c r="S20" s="43">
        <f t="shared" si="0"/>
        <v>70</v>
      </c>
    </row>
    <row r="21" spans="2:19" ht="13.5" thickBot="1">
      <c r="B21" s="60" t="s">
        <v>86</v>
      </c>
      <c r="C21" s="61">
        <v>19</v>
      </c>
      <c r="D21" s="61">
        <v>12</v>
      </c>
      <c r="E21" s="62"/>
      <c r="H21" s="71" t="s">
        <v>86</v>
      </c>
      <c r="I21" s="71">
        <v>19</v>
      </c>
      <c r="J21" s="71">
        <v>12</v>
      </c>
      <c r="K21" s="71">
        <v>31</v>
      </c>
      <c r="P21" s="71" t="s">
        <v>86</v>
      </c>
      <c r="Q21" s="71">
        <v>19</v>
      </c>
      <c r="R21" s="71">
        <v>12</v>
      </c>
      <c r="S21" s="43">
        <f t="shared" si="0"/>
        <v>31</v>
      </c>
    </row>
    <row r="22" s="46" customFormat="1" ht="14.25" thickBot="1" thickTop="1"/>
    <row r="24" ht="12.75">
      <c r="B24" s="86" t="s">
        <v>174</v>
      </c>
    </row>
    <row r="25" ht="12.75">
      <c r="B25" s="44" t="s">
        <v>87</v>
      </c>
    </row>
    <row r="26" ht="12.75">
      <c r="B26" s="44" t="s">
        <v>88</v>
      </c>
    </row>
    <row r="27" spans="2:18" ht="16.5" thickBot="1">
      <c r="B27" s="44" t="s">
        <v>89</v>
      </c>
      <c r="O27" s="128"/>
      <c r="P27" s="130" t="s">
        <v>172</v>
      </c>
      <c r="Q27" s="131"/>
      <c r="R27" s="132"/>
    </row>
    <row r="28" spans="8:10" ht="13.5" thickBot="1">
      <c r="H28" s="71" t="s">
        <v>170</v>
      </c>
      <c r="I28" s="26"/>
      <c r="J28" s="26"/>
    </row>
    <row r="29" spans="8:10" ht="13.5" thickBot="1">
      <c r="H29" s="63"/>
      <c r="I29" s="63"/>
      <c r="J29" s="63"/>
    </row>
    <row r="30" spans="2:18" ht="13.5" thickTop="1">
      <c r="B30" s="64" t="s">
        <v>90</v>
      </c>
      <c r="C30" s="55" t="s">
        <v>91</v>
      </c>
      <c r="D30" s="56" t="s">
        <v>92</v>
      </c>
      <c r="H30" s="34" t="s">
        <v>90</v>
      </c>
      <c r="I30" s="43" t="s">
        <v>91</v>
      </c>
      <c r="J30" s="43" t="s">
        <v>92</v>
      </c>
      <c r="P30" s="34" t="s">
        <v>90</v>
      </c>
      <c r="Q30" s="43" t="s">
        <v>91</v>
      </c>
      <c r="R30" s="43" t="s">
        <v>92</v>
      </c>
    </row>
    <row r="31" spans="2:18" ht="12.75">
      <c r="B31" s="65" t="s">
        <v>93</v>
      </c>
      <c r="C31" s="58">
        <v>150</v>
      </c>
      <c r="D31" s="59"/>
      <c r="H31" s="34" t="s">
        <v>93</v>
      </c>
      <c r="I31" s="43">
        <v>150</v>
      </c>
      <c r="J31" s="43">
        <v>300</v>
      </c>
      <c r="P31" s="34" t="s">
        <v>93</v>
      </c>
      <c r="Q31" s="43">
        <v>150</v>
      </c>
      <c r="R31" s="43">
        <f>2*Q31</f>
        <v>300</v>
      </c>
    </row>
    <row r="32" spans="2:18" ht="12.75">
      <c r="B32" s="65" t="s">
        <v>94</v>
      </c>
      <c r="C32" s="58">
        <v>240</v>
      </c>
      <c r="D32" s="59"/>
      <c r="H32" s="34" t="s">
        <v>94</v>
      </c>
      <c r="I32" s="43">
        <v>240</v>
      </c>
      <c r="J32" s="43">
        <v>480</v>
      </c>
      <c r="P32" s="34" t="s">
        <v>94</v>
      </c>
      <c r="Q32" s="43">
        <v>240</v>
      </c>
      <c r="R32" s="43">
        <f aca="true" t="shared" si="1" ref="R32:R42">2*Q32</f>
        <v>480</v>
      </c>
    </row>
    <row r="33" spans="2:18" ht="12.75">
      <c r="B33" s="65" t="s">
        <v>95</v>
      </c>
      <c r="C33" s="58">
        <v>130</v>
      </c>
      <c r="D33" s="59"/>
      <c r="H33" s="34" t="s">
        <v>95</v>
      </c>
      <c r="I33" s="43">
        <v>130</v>
      </c>
      <c r="J33" s="43">
        <v>260</v>
      </c>
      <c r="P33" s="34" t="s">
        <v>95</v>
      </c>
      <c r="Q33" s="43">
        <v>130</v>
      </c>
      <c r="R33" s="43">
        <f t="shared" si="1"/>
        <v>260</v>
      </c>
    </row>
    <row r="34" spans="2:18" ht="12.75">
      <c r="B34" s="65" t="s">
        <v>96</v>
      </c>
      <c r="C34" s="58">
        <v>180</v>
      </c>
      <c r="D34" s="59"/>
      <c r="H34" s="34" t="s">
        <v>96</v>
      </c>
      <c r="I34" s="43">
        <v>180</v>
      </c>
      <c r="J34" s="43">
        <v>360</v>
      </c>
      <c r="P34" s="34" t="s">
        <v>96</v>
      </c>
      <c r="Q34" s="43">
        <v>180</v>
      </c>
      <c r="R34" s="43">
        <f t="shared" si="1"/>
        <v>360</v>
      </c>
    </row>
    <row r="35" spans="2:18" ht="12.75">
      <c r="B35" s="65" t="s">
        <v>97</v>
      </c>
      <c r="C35" s="58">
        <v>55</v>
      </c>
      <c r="D35" s="59"/>
      <c r="H35" s="34" t="s">
        <v>97</v>
      </c>
      <c r="I35" s="43">
        <v>55</v>
      </c>
      <c r="J35" s="43">
        <v>110</v>
      </c>
      <c r="P35" s="34" t="s">
        <v>97</v>
      </c>
      <c r="Q35" s="43">
        <v>55</v>
      </c>
      <c r="R35" s="43">
        <f t="shared" si="1"/>
        <v>110</v>
      </c>
    </row>
    <row r="36" spans="2:18" ht="12.75">
      <c r="B36" s="65" t="s">
        <v>98</v>
      </c>
      <c r="C36" s="58">
        <v>200</v>
      </c>
      <c r="D36" s="59"/>
      <c r="H36" s="34" t="s">
        <v>98</v>
      </c>
      <c r="I36" s="43">
        <v>200</v>
      </c>
      <c r="J36" s="43">
        <v>400</v>
      </c>
      <c r="P36" s="34" t="s">
        <v>98</v>
      </c>
      <c r="Q36" s="43">
        <v>200</v>
      </c>
      <c r="R36" s="43">
        <f t="shared" si="1"/>
        <v>400</v>
      </c>
    </row>
    <row r="37" spans="2:18" ht="12.75">
      <c r="B37" s="65" t="s">
        <v>99</v>
      </c>
      <c r="C37" s="58">
        <v>130</v>
      </c>
      <c r="D37" s="59"/>
      <c r="H37" s="34" t="s">
        <v>99</v>
      </c>
      <c r="I37" s="43">
        <v>130</v>
      </c>
      <c r="J37" s="43">
        <v>260</v>
      </c>
      <c r="P37" s="34" t="s">
        <v>99</v>
      </c>
      <c r="Q37" s="43">
        <v>130</v>
      </c>
      <c r="R37" s="43">
        <f t="shared" si="1"/>
        <v>260</v>
      </c>
    </row>
    <row r="38" spans="2:18" ht="12.75">
      <c r="B38" s="65" t="s">
        <v>100</v>
      </c>
      <c r="C38" s="58">
        <v>85</v>
      </c>
      <c r="D38" s="59"/>
      <c r="H38" s="34" t="s">
        <v>100</v>
      </c>
      <c r="I38" s="43">
        <v>85</v>
      </c>
      <c r="J38" s="43">
        <v>170</v>
      </c>
      <c r="P38" s="34" t="s">
        <v>100</v>
      </c>
      <c r="Q38" s="43">
        <v>85</v>
      </c>
      <c r="R38" s="43">
        <f t="shared" si="1"/>
        <v>170</v>
      </c>
    </row>
    <row r="39" spans="2:18" ht="12.75">
      <c r="B39" s="65" t="s">
        <v>101</v>
      </c>
      <c r="C39" s="58">
        <v>90</v>
      </c>
      <c r="D39" s="59"/>
      <c r="H39" s="34" t="s">
        <v>101</v>
      </c>
      <c r="I39" s="43">
        <v>90</v>
      </c>
      <c r="J39" s="43">
        <v>180</v>
      </c>
      <c r="P39" s="34" t="s">
        <v>101</v>
      </c>
      <c r="Q39" s="43">
        <v>90</v>
      </c>
      <c r="R39" s="43">
        <f t="shared" si="1"/>
        <v>180</v>
      </c>
    </row>
    <row r="40" spans="2:18" ht="12.75">
      <c r="B40" s="65" t="s">
        <v>102</v>
      </c>
      <c r="C40" s="58">
        <v>120</v>
      </c>
      <c r="D40" s="59"/>
      <c r="H40" s="34" t="s">
        <v>102</v>
      </c>
      <c r="I40" s="43">
        <v>120</v>
      </c>
      <c r="J40" s="43">
        <v>240</v>
      </c>
      <c r="P40" s="34" t="s">
        <v>102</v>
      </c>
      <c r="Q40" s="43">
        <v>120</v>
      </c>
      <c r="R40" s="43">
        <f t="shared" si="1"/>
        <v>240</v>
      </c>
    </row>
    <row r="41" spans="2:18" ht="12.75">
      <c r="B41" s="65" t="s">
        <v>103</v>
      </c>
      <c r="C41" s="58">
        <v>130</v>
      </c>
      <c r="D41" s="59"/>
      <c r="H41" s="34" t="s">
        <v>103</v>
      </c>
      <c r="I41" s="43">
        <v>130</v>
      </c>
      <c r="J41" s="43">
        <v>260</v>
      </c>
      <c r="P41" s="34" t="s">
        <v>103</v>
      </c>
      <c r="Q41" s="43">
        <v>130</v>
      </c>
      <c r="R41" s="43">
        <f t="shared" si="1"/>
        <v>260</v>
      </c>
    </row>
    <row r="42" spans="2:18" ht="13.5" thickBot="1">
      <c r="B42" s="66" t="s">
        <v>104</v>
      </c>
      <c r="C42" s="61">
        <v>300</v>
      </c>
      <c r="D42" s="62"/>
      <c r="H42" s="34" t="s">
        <v>104</v>
      </c>
      <c r="I42" s="43">
        <v>300</v>
      </c>
      <c r="J42" s="43">
        <v>600</v>
      </c>
      <c r="P42" s="34" t="s">
        <v>104</v>
      </c>
      <c r="Q42" s="43">
        <v>300</v>
      </c>
      <c r="R42" s="43">
        <f t="shared" si="1"/>
        <v>600</v>
      </c>
    </row>
    <row r="43" spans="2:7" s="47" customFormat="1" ht="14.25" thickBot="1" thickTop="1">
      <c r="B43" s="48"/>
      <c r="G43" s="48"/>
    </row>
    <row r="45" ht="12.75">
      <c r="B45" s="87" t="s">
        <v>124</v>
      </c>
    </row>
    <row r="46" ht="12.75">
      <c r="B46" s="44" t="s">
        <v>160</v>
      </c>
    </row>
    <row r="47" ht="12.75">
      <c r="B47" s="44" t="s">
        <v>105</v>
      </c>
    </row>
    <row r="49" spans="8:17" ht="16.5" thickBot="1">
      <c r="H49" s="71" t="s">
        <v>170</v>
      </c>
      <c r="I49" s="26"/>
      <c r="J49" s="26"/>
      <c r="K49" s="26"/>
      <c r="L49" s="26"/>
      <c r="O49" s="128"/>
      <c r="P49" s="130" t="s">
        <v>172</v>
      </c>
      <c r="Q49" s="131"/>
    </row>
    <row r="50" spans="8:12" ht="13.5" thickBot="1">
      <c r="H50" s="63"/>
      <c r="I50" s="63"/>
      <c r="J50" s="63"/>
      <c r="K50" s="63"/>
      <c r="L50" s="63"/>
    </row>
    <row r="51" spans="2:20" ht="13.5" thickTop="1">
      <c r="B51" s="54" t="s">
        <v>78</v>
      </c>
      <c r="C51" s="55" t="s">
        <v>106</v>
      </c>
      <c r="D51" s="55" t="s">
        <v>107</v>
      </c>
      <c r="E51" s="55" t="s">
        <v>108</v>
      </c>
      <c r="F51" s="56" t="s">
        <v>19</v>
      </c>
      <c r="H51" s="43" t="s">
        <v>78</v>
      </c>
      <c r="I51" s="43" t="s">
        <v>106</v>
      </c>
      <c r="J51" s="43" t="s">
        <v>107</v>
      </c>
      <c r="K51" s="43" t="s">
        <v>108</v>
      </c>
      <c r="L51" s="43" t="s">
        <v>19</v>
      </c>
      <c r="P51" s="43" t="s">
        <v>78</v>
      </c>
      <c r="Q51" s="43" t="s">
        <v>106</v>
      </c>
      <c r="R51" s="43" t="s">
        <v>107</v>
      </c>
      <c r="S51" s="43" t="s">
        <v>108</v>
      </c>
      <c r="T51" s="43" t="s">
        <v>19</v>
      </c>
    </row>
    <row r="52" spans="2:20" ht="12.75">
      <c r="B52" s="57" t="s">
        <v>80</v>
      </c>
      <c r="C52" s="67">
        <v>25</v>
      </c>
      <c r="D52" s="67">
        <v>45</v>
      </c>
      <c r="E52" s="67">
        <v>32</v>
      </c>
      <c r="F52" s="68"/>
      <c r="H52" s="43" t="s">
        <v>80</v>
      </c>
      <c r="I52" s="45">
        <v>25</v>
      </c>
      <c r="J52" s="45">
        <v>45</v>
      </c>
      <c r="K52" s="45">
        <v>32</v>
      </c>
      <c r="L52" s="45">
        <v>102</v>
      </c>
      <c r="P52" s="43" t="s">
        <v>80</v>
      </c>
      <c r="Q52" s="45">
        <v>25</v>
      </c>
      <c r="R52" s="45">
        <v>45</v>
      </c>
      <c r="S52" s="45">
        <v>32</v>
      </c>
      <c r="T52" s="45">
        <f>Q52+R52+S52</f>
        <v>102</v>
      </c>
    </row>
    <row r="53" spans="2:20" ht="12.75">
      <c r="B53" s="57" t="s">
        <v>81</v>
      </c>
      <c r="C53" s="67">
        <v>34</v>
      </c>
      <c r="D53" s="67">
        <v>54.2</v>
      </c>
      <c r="E53" s="67">
        <v>26.3</v>
      </c>
      <c r="F53" s="68"/>
      <c r="H53" s="43" t="s">
        <v>81</v>
      </c>
      <c r="I53" s="45">
        <v>34</v>
      </c>
      <c r="J53" s="45">
        <v>54.2</v>
      </c>
      <c r="K53" s="45">
        <v>26.3</v>
      </c>
      <c r="L53" s="45">
        <v>114.5</v>
      </c>
      <c r="P53" s="43" t="s">
        <v>81</v>
      </c>
      <c r="Q53" s="45">
        <v>34</v>
      </c>
      <c r="R53" s="45">
        <v>54.2</v>
      </c>
      <c r="S53" s="45">
        <v>26.3</v>
      </c>
      <c r="T53" s="45">
        <f aca="true" t="shared" si="2" ref="T53:T58">Q53+R53+S53</f>
        <v>114.5</v>
      </c>
    </row>
    <row r="54" spans="2:20" ht="12.75">
      <c r="B54" s="57" t="s">
        <v>82</v>
      </c>
      <c r="C54" s="67">
        <v>18.5</v>
      </c>
      <c r="D54" s="67">
        <v>61.5</v>
      </c>
      <c r="E54" s="67">
        <v>19.5</v>
      </c>
      <c r="F54" s="68"/>
      <c r="H54" s="43" t="s">
        <v>82</v>
      </c>
      <c r="I54" s="45">
        <v>18.5</v>
      </c>
      <c r="J54" s="45">
        <v>61.5</v>
      </c>
      <c r="K54" s="45">
        <v>19.5</v>
      </c>
      <c r="L54" s="45">
        <v>99.5</v>
      </c>
      <c r="P54" s="43" t="s">
        <v>82</v>
      </c>
      <c r="Q54" s="45">
        <v>18.5</v>
      </c>
      <c r="R54" s="45">
        <v>61.5</v>
      </c>
      <c r="S54" s="45">
        <v>19.5</v>
      </c>
      <c r="T54" s="45">
        <f t="shared" si="2"/>
        <v>99.5</v>
      </c>
    </row>
    <row r="55" spans="2:20" ht="12.75">
      <c r="B55" s="57" t="s">
        <v>83</v>
      </c>
      <c r="C55" s="67">
        <v>26.4</v>
      </c>
      <c r="D55" s="67">
        <v>47</v>
      </c>
      <c r="E55" s="67">
        <v>21.6</v>
      </c>
      <c r="F55" s="68"/>
      <c r="H55" s="43" t="s">
        <v>83</v>
      </c>
      <c r="I55" s="45">
        <v>26.4</v>
      </c>
      <c r="J55" s="45">
        <v>47</v>
      </c>
      <c r="K55" s="45">
        <v>21.6</v>
      </c>
      <c r="L55" s="45">
        <v>95</v>
      </c>
      <c r="P55" s="43" t="s">
        <v>83</v>
      </c>
      <c r="Q55" s="45">
        <v>26.4</v>
      </c>
      <c r="R55" s="45">
        <v>47</v>
      </c>
      <c r="S55" s="45">
        <v>21.6</v>
      </c>
      <c r="T55" s="45">
        <f t="shared" si="2"/>
        <v>95</v>
      </c>
    </row>
    <row r="56" spans="2:20" ht="12.75">
      <c r="B56" s="57" t="s">
        <v>84</v>
      </c>
      <c r="C56" s="67">
        <v>20.4</v>
      </c>
      <c r="D56" s="67">
        <v>29.8</v>
      </c>
      <c r="E56" s="67">
        <v>25.8</v>
      </c>
      <c r="F56" s="68"/>
      <c r="H56" s="43" t="s">
        <v>84</v>
      </c>
      <c r="I56" s="45">
        <v>20.4</v>
      </c>
      <c r="J56" s="45">
        <v>29.8</v>
      </c>
      <c r="K56" s="45">
        <v>25.8</v>
      </c>
      <c r="L56" s="45">
        <v>76</v>
      </c>
      <c r="P56" s="43" t="s">
        <v>84</v>
      </c>
      <c r="Q56" s="45">
        <v>20.4</v>
      </c>
      <c r="R56" s="45">
        <v>29.8</v>
      </c>
      <c r="S56" s="45">
        <v>25.8</v>
      </c>
      <c r="T56" s="45">
        <f t="shared" si="2"/>
        <v>76</v>
      </c>
    </row>
    <row r="57" spans="2:20" ht="12.75">
      <c r="B57" s="57" t="s">
        <v>85</v>
      </c>
      <c r="C57" s="67">
        <v>33</v>
      </c>
      <c r="D57" s="67">
        <v>38</v>
      </c>
      <c r="E57" s="67">
        <v>31.5</v>
      </c>
      <c r="F57" s="68"/>
      <c r="H57" s="43" t="s">
        <v>85</v>
      </c>
      <c r="I57" s="45">
        <v>33</v>
      </c>
      <c r="J57" s="45">
        <v>38</v>
      </c>
      <c r="K57" s="45">
        <v>31.5</v>
      </c>
      <c r="L57" s="45">
        <v>102.5</v>
      </c>
      <c r="P57" s="43" t="s">
        <v>85</v>
      </c>
      <c r="Q57" s="45">
        <v>33</v>
      </c>
      <c r="R57" s="45">
        <v>38</v>
      </c>
      <c r="S57" s="45">
        <v>31.5</v>
      </c>
      <c r="T57" s="45">
        <f t="shared" si="2"/>
        <v>102.5</v>
      </c>
    </row>
    <row r="58" spans="2:20" ht="13.5" thickBot="1">
      <c r="B58" s="60" t="s">
        <v>86</v>
      </c>
      <c r="C58" s="69">
        <v>42</v>
      </c>
      <c r="D58" s="69">
        <v>55.4</v>
      </c>
      <c r="E58" s="69">
        <v>42</v>
      </c>
      <c r="F58" s="70"/>
      <c r="H58" s="71" t="s">
        <v>86</v>
      </c>
      <c r="I58" s="72">
        <v>42</v>
      </c>
      <c r="J58" s="72">
        <v>55.4</v>
      </c>
      <c r="K58" s="72">
        <v>42</v>
      </c>
      <c r="L58" s="72">
        <v>139.4</v>
      </c>
      <c r="P58" s="71" t="s">
        <v>86</v>
      </c>
      <c r="Q58" s="72">
        <v>42</v>
      </c>
      <c r="R58" s="72">
        <v>55.4</v>
      </c>
      <c r="S58" s="72">
        <v>42</v>
      </c>
      <c r="T58" s="45">
        <f t="shared" si="2"/>
        <v>139.4</v>
      </c>
    </row>
    <row r="59" ht="13.5" thickTop="1"/>
    <row r="60" s="46" customFormat="1" ht="13.5" thickBot="1"/>
    <row r="61" s="1" customFormat="1" ht="12.75"/>
    <row r="62" ht="12.75">
      <c r="B62" s="86" t="s">
        <v>175</v>
      </c>
    </row>
    <row r="63" ht="12.75">
      <c r="B63" s="44" t="s">
        <v>171</v>
      </c>
    </row>
    <row r="64" ht="12.75">
      <c r="B64" s="44" t="s">
        <v>109</v>
      </c>
    </row>
    <row r="65" ht="12.75">
      <c r="B65" s="44" t="s">
        <v>110</v>
      </c>
    </row>
    <row r="66" ht="12.75">
      <c r="B66" s="44" t="s">
        <v>111</v>
      </c>
    </row>
    <row r="67" spans="17:19" ht="16.5" thickBot="1">
      <c r="Q67" s="128"/>
      <c r="R67" s="130" t="s">
        <v>172</v>
      </c>
      <c r="S67" s="131"/>
    </row>
    <row r="68" spans="9:14" ht="13.5" thickBot="1">
      <c r="I68" s="71" t="s">
        <v>170</v>
      </c>
      <c r="J68" s="26"/>
      <c r="K68" s="26"/>
      <c r="L68" s="26"/>
      <c r="M68" s="26"/>
      <c r="N68" s="26"/>
    </row>
    <row r="69" spans="9:14" ht="13.5" thickBot="1">
      <c r="I69" s="63"/>
      <c r="J69" s="63"/>
      <c r="K69" s="63"/>
      <c r="L69" s="63"/>
      <c r="M69" s="63"/>
      <c r="N69" s="63"/>
    </row>
    <row r="70" spans="2:23" ht="51.75" thickTop="1">
      <c r="B70" s="89" t="s">
        <v>78</v>
      </c>
      <c r="C70" s="90" t="s">
        <v>77</v>
      </c>
      <c r="D70" s="90" t="s">
        <v>112</v>
      </c>
      <c r="E70" s="90" t="s">
        <v>19</v>
      </c>
      <c r="F70" s="90" t="s">
        <v>113</v>
      </c>
      <c r="G70" s="91" t="s">
        <v>130</v>
      </c>
      <c r="I70" s="92" t="s">
        <v>78</v>
      </c>
      <c r="J70" s="92" t="s">
        <v>77</v>
      </c>
      <c r="K70" s="92" t="s">
        <v>112</v>
      </c>
      <c r="L70" s="92" t="s">
        <v>19</v>
      </c>
      <c r="M70" s="92" t="s">
        <v>113</v>
      </c>
      <c r="N70" s="50" t="s">
        <v>130</v>
      </c>
      <c r="R70" s="92" t="s">
        <v>78</v>
      </c>
      <c r="S70" s="92" t="s">
        <v>77</v>
      </c>
      <c r="T70" s="92" t="s">
        <v>112</v>
      </c>
      <c r="U70" s="92" t="s">
        <v>19</v>
      </c>
      <c r="V70" s="92" t="s">
        <v>113</v>
      </c>
      <c r="W70" s="50" t="s">
        <v>130</v>
      </c>
    </row>
    <row r="71" spans="2:23" ht="12.75">
      <c r="B71" s="57" t="s">
        <v>80</v>
      </c>
      <c r="C71" s="58">
        <v>7</v>
      </c>
      <c r="D71" s="58">
        <v>4</v>
      </c>
      <c r="E71" s="58"/>
      <c r="F71" s="58"/>
      <c r="G71" s="59"/>
      <c r="I71" s="43" t="s">
        <v>80</v>
      </c>
      <c r="J71" s="43">
        <v>7</v>
      </c>
      <c r="K71" s="43">
        <v>4</v>
      </c>
      <c r="L71" s="43">
        <v>11</v>
      </c>
      <c r="M71" s="43">
        <v>22</v>
      </c>
      <c r="N71" s="43">
        <v>330</v>
      </c>
      <c r="R71" s="43" t="s">
        <v>80</v>
      </c>
      <c r="S71" s="43">
        <v>7</v>
      </c>
      <c r="T71" s="43">
        <v>4</v>
      </c>
      <c r="U71" s="43">
        <f>S71+T71</f>
        <v>11</v>
      </c>
      <c r="V71" s="43">
        <f>2*U71</f>
        <v>22</v>
      </c>
      <c r="W71" s="43">
        <f>15*V71</f>
        <v>330</v>
      </c>
    </row>
    <row r="72" spans="2:23" ht="12.75">
      <c r="B72" s="57" t="s">
        <v>81</v>
      </c>
      <c r="C72" s="58">
        <v>2</v>
      </c>
      <c r="D72" s="58">
        <v>5</v>
      </c>
      <c r="E72" s="58"/>
      <c r="F72" s="58"/>
      <c r="G72" s="59"/>
      <c r="I72" s="43" t="s">
        <v>81</v>
      </c>
      <c r="J72" s="43">
        <v>2</v>
      </c>
      <c r="K72" s="43">
        <v>5</v>
      </c>
      <c r="L72" s="43">
        <v>7</v>
      </c>
      <c r="M72" s="43">
        <v>14</v>
      </c>
      <c r="N72" s="43">
        <v>210</v>
      </c>
      <c r="R72" s="43" t="s">
        <v>81</v>
      </c>
      <c r="S72" s="43">
        <v>2</v>
      </c>
      <c r="T72" s="43">
        <v>5</v>
      </c>
      <c r="U72" s="43">
        <f aca="true" t="shared" si="3" ref="U72:U77">S72+T72</f>
        <v>7</v>
      </c>
      <c r="V72" s="43">
        <f aca="true" t="shared" si="4" ref="V72:V77">2*U72</f>
        <v>14</v>
      </c>
      <c r="W72" s="43">
        <f aca="true" t="shared" si="5" ref="W72:W77">15*V72</f>
        <v>210</v>
      </c>
    </row>
    <row r="73" spans="2:23" ht="12.75">
      <c r="B73" s="57" t="s">
        <v>82</v>
      </c>
      <c r="C73" s="58">
        <v>5</v>
      </c>
      <c r="D73" s="58">
        <v>4</v>
      </c>
      <c r="E73" s="58"/>
      <c r="F73" s="58"/>
      <c r="G73" s="59"/>
      <c r="I73" s="43" t="s">
        <v>82</v>
      </c>
      <c r="J73" s="43">
        <v>5</v>
      </c>
      <c r="K73" s="43">
        <v>4</v>
      </c>
      <c r="L73" s="43">
        <v>9</v>
      </c>
      <c r="M73" s="43">
        <v>18</v>
      </c>
      <c r="N73" s="43">
        <v>270</v>
      </c>
      <c r="R73" s="43" t="s">
        <v>82</v>
      </c>
      <c r="S73" s="43">
        <v>5</v>
      </c>
      <c r="T73" s="43">
        <v>4</v>
      </c>
      <c r="U73" s="43">
        <f t="shared" si="3"/>
        <v>9</v>
      </c>
      <c r="V73" s="43">
        <f t="shared" si="4"/>
        <v>18</v>
      </c>
      <c r="W73" s="43">
        <f t="shared" si="5"/>
        <v>270</v>
      </c>
    </row>
    <row r="74" spans="2:23" ht="12.75">
      <c r="B74" s="57" t="s">
        <v>83</v>
      </c>
      <c r="C74" s="58">
        <v>6</v>
      </c>
      <c r="D74" s="58">
        <v>4</v>
      </c>
      <c r="E74" s="58"/>
      <c r="F74" s="58"/>
      <c r="G74" s="59"/>
      <c r="I74" s="43" t="s">
        <v>83</v>
      </c>
      <c r="J74" s="43">
        <v>6</v>
      </c>
      <c r="K74" s="43">
        <v>4</v>
      </c>
      <c r="L74" s="43">
        <v>10</v>
      </c>
      <c r="M74" s="43">
        <v>20</v>
      </c>
      <c r="N74" s="43">
        <v>300</v>
      </c>
      <c r="R74" s="43" t="s">
        <v>83</v>
      </c>
      <c r="S74" s="43">
        <v>6</v>
      </c>
      <c r="T74" s="43">
        <v>4</v>
      </c>
      <c r="U74" s="43">
        <f t="shared" si="3"/>
        <v>10</v>
      </c>
      <c r="V74" s="43">
        <f t="shared" si="4"/>
        <v>20</v>
      </c>
      <c r="W74" s="43">
        <f t="shared" si="5"/>
        <v>300</v>
      </c>
    </row>
    <row r="75" spans="2:23" ht="12.75">
      <c r="B75" s="57" t="s">
        <v>84</v>
      </c>
      <c r="C75" s="58">
        <v>3</v>
      </c>
      <c r="D75" s="58">
        <v>5</v>
      </c>
      <c r="E75" s="58"/>
      <c r="F75" s="58"/>
      <c r="G75" s="59"/>
      <c r="I75" s="43" t="s">
        <v>84</v>
      </c>
      <c r="J75" s="43">
        <v>3</v>
      </c>
      <c r="K75" s="43">
        <v>5</v>
      </c>
      <c r="L75" s="43">
        <v>8</v>
      </c>
      <c r="M75" s="43">
        <v>16</v>
      </c>
      <c r="N75" s="43">
        <v>240</v>
      </c>
      <c r="R75" s="43" t="s">
        <v>84</v>
      </c>
      <c r="S75" s="43">
        <v>3</v>
      </c>
      <c r="T75" s="43">
        <v>5</v>
      </c>
      <c r="U75" s="43">
        <f t="shared" si="3"/>
        <v>8</v>
      </c>
      <c r="V75" s="43">
        <f t="shared" si="4"/>
        <v>16</v>
      </c>
      <c r="W75" s="43">
        <f t="shared" si="5"/>
        <v>240</v>
      </c>
    </row>
    <row r="76" spans="2:23" ht="12.75">
      <c r="B76" s="57" t="s">
        <v>85</v>
      </c>
      <c r="C76" s="58">
        <v>3</v>
      </c>
      <c r="D76" s="58">
        <v>4</v>
      </c>
      <c r="E76" s="58"/>
      <c r="F76" s="58"/>
      <c r="G76" s="59"/>
      <c r="I76" s="43" t="s">
        <v>85</v>
      </c>
      <c r="J76" s="43">
        <v>3</v>
      </c>
      <c r="K76" s="43">
        <v>4</v>
      </c>
      <c r="L76" s="43">
        <v>7</v>
      </c>
      <c r="M76" s="43">
        <v>14</v>
      </c>
      <c r="N76" s="43">
        <v>210</v>
      </c>
      <c r="R76" s="43" t="s">
        <v>85</v>
      </c>
      <c r="S76" s="43">
        <v>3</v>
      </c>
      <c r="T76" s="43">
        <v>4</v>
      </c>
      <c r="U76" s="43">
        <f t="shared" si="3"/>
        <v>7</v>
      </c>
      <c r="V76" s="43">
        <f t="shared" si="4"/>
        <v>14</v>
      </c>
      <c r="W76" s="43">
        <f t="shared" si="5"/>
        <v>210</v>
      </c>
    </row>
    <row r="77" spans="2:23" ht="13.5" thickBot="1">
      <c r="B77" s="60" t="s">
        <v>86</v>
      </c>
      <c r="C77" s="61">
        <v>0</v>
      </c>
      <c r="D77" s="61">
        <v>0</v>
      </c>
      <c r="E77" s="61"/>
      <c r="F77" s="61"/>
      <c r="G77" s="62"/>
      <c r="I77" s="71" t="s">
        <v>86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R77" s="71" t="s">
        <v>86</v>
      </c>
      <c r="S77" s="71">
        <v>0</v>
      </c>
      <c r="T77" s="71">
        <v>0</v>
      </c>
      <c r="U77" s="43">
        <f t="shared" si="3"/>
        <v>0</v>
      </c>
      <c r="V77" s="43">
        <f t="shared" si="4"/>
        <v>0</v>
      </c>
      <c r="W77" s="43">
        <f t="shared" si="5"/>
        <v>0</v>
      </c>
    </row>
    <row r="78" ht="13.5" thickTop="1"/>
    <row r="79" s="46" customFormat="1" ht="13.5" thickBot="1"/>
    <row r="81" ht="12.75">
      <c r="B81" s="88" t="s">
        <v>176</v>
      </c>
    </row>
    <row r="82" ht="12.75">
      <c r="B82" s="52" t="s">
        <v>161</v>
      </c>
    </row>
    <row r="83" ht="12.75">
      <c r="B83" s="52" t="s">
        <v>114</v>
      </c>
    </row>
    <row r="84" ht="12.75">
      <c r="B84" s="52" t="s">
        <v>123</v>
      </c>
    </row>
    <row r="85" spans="2:19" ht="16.5" thickBot="1">
      <c r="B85" s="33"/>
      <c r="Q85" s="128"/>
      <c r="R85" s="130" t="s">
        <v>172</v>
      </c>
      <c r="S85" s="131"/>
    </row>
    <row r="86" spans="9:15" ht="13.5" thickBot="1">
      <c r="I86" s="155" t="s">
        <v>170</v>
      </c>
      <c r="J86" s="156"/>
      <c r="K86" s="26"/>
      <c r="L86" s="26"/>
      <c r="M86" s="26"/>
      <c r="N86" s="26"/>
      <c r="O86" s="26"/>
    </row>
    <row r="87" spans="9:15" ht="13.5" thickBot="1">
      <c r="I87" s="157"/>
      <c r="J87" s="157"/>
      <c r="K87" s="63"/>
      <c r="L87" s="63"/>
      <c r="M87" s="63"/>
      <c r="N87" s="63"/>
      <c r="O87" s="63"/>
    </row>
    <row r="88" spans="2:24" ht="26.25" thickTop="1">
      <c r="B88" s="73" t="s">
        <v>1</v>
      </c>
      <c r="C88" s="74" t="s">
        <v>115</v>
      </c>
      <c r="D88" s="75" t="s">
        <v>116</v>
      </c>
      <c r="E88" s="74" t="s">
        <v>117</v>
      </c>
      <c r="F88" s="75" t="s">
        <v>118</v>
      </c>
      <c r="G88" s="76" t="s">
        <v>19</v>
      </c>
      <c r="I88" s="152" t="s">
        <v>1</v>
      </c>
      <c r="J88" s="153"/>
      <c r="K88" s="49" t="s">
        <v>115</v>
      </c>
      <c r="L88" s="50" t="s">
        <v>116</v>
      </c>
      <c r="M88" s="49" t="s">
        <v>117</v>
      </c>
      <c r="N88" s="50" t="s">
        <v>118</v>
      </c>
      <c r="O88" s="49" t="s">
        <v>19</v>
      </c>
      <c r="R88" s="152" t="s">
        <v>1</v>
      </c>
      <c r="S88" s="153"/>
      <c r="T88" s="49" t="s">
        <v>115</v>
      </c>
      <c r="U88" s="50" t="s">
        <v>116</v>
      </c>
      <c r="V88" s="49" t="s">
        <v>117</v>
      </c>
      <c r="W88" s="50" t="s">
        <v>118</v>
      </c>
      <c r="X88" s="49" t="s">
        <v>19</v>
      </c>
    </row>
    <row r="89" spans="2:24" ht="12.75">
      <c r="B89" s="77" t="s">
        <v>119</v>
      </c>
      <c r="C89" s="78">
        <v>25</v>
      </c>
      <c r="D89" s="79">
        <v>15</v>
      </c>
      <c r="E89" s="78">
        <v>20</v>
      </c>
      <c r="F89" s="79">
        <v>12</v>
      </c>
      <c r="G89" s="80"/>
      <c r="I89" s="150" t="s">
        <v>119</v>
      </c>
      <c r="J89" s="151"/>
      <c r="K89" s="43">
        <v>25</v>
      </c>
      <c r="L89" s="45">
        <v>15</v>
      </c>
      <c r="M89" s="43">
        <v>20</v>
      </c>
      <c r="N89" s="45">
        <v>12</v>
      </c>
      <c r="O89" s="45">
        <v>615</v>
      </c>
      <c r="R89" s="150" t="s">
        <v>119</v>
      </c>
      <c r="S89" s="151"/>
      <c r="T89" s="43">
        <v>25</v>
      </c>
      <c r="U89" s="45">
        <v>15</v>
      </c>
      <c r="V89" s="43">
        <v>20</v>
      </c>
      <c r="W89" s="45">
        <v>12</v>
      </c>
      <c r="X89" s="45">
        <f>T89*U89+V89*W89</f>
        <v>615</v>
      </c>
    </row>
    <row r="90" spans="2:24" ht="12.75">
      <c r="B90" s="77" t="s">
        <v>120</v>
      </c>
      <c r="C90" s="78">
        <v>10</v>
      </c>
      <c r="D90" s="79">
        <v>125</v>
      </c>
      <c r="E90" s="78">
        <v>15</v>
      </c>
      <c r="F90" s="79">
        <v>130</v>
      </c>
      <c r="G90" s="80"/>
      <c r="I90" s="150" t="s">
        <v>120</v>
      </c>
      <c r="J90" s="151"/>
      <c r="K90" s="43">
        <v>10</v>
      </c>
      <c r="L90" s="45">
        <v>125</v>
      </c>
      <c r="M90" s="43">
        <v>15</v>
      </c>
      <c r="N90" s="45">
        <v>130</v>
      </c>
      <c r="O90" s="45">
        <v>3200</v>
      </c>
      <c r="R90" s="150" t="s">
        <v>120</v>
      </c>
      <c r="S90" s="151"/>
      <c r="T90" s="43">
        <v>10</v>
      </c>
      <c r="U90" s="45">
        <v>125</v>
      </c>
      <c r="V90" s="43">
        <v>15</v>
      </c>
      <c r="W90" s="45">
        <v>130</v>
      </c>
      <c r="X90" s="45">
        <f>T90*U90+V90*W90</f>
        <v>3200</v>
      </c>
    </row>
    <row r="91" spans="2:24" ht="12.75">
      <c r="B91" s="77" t="s">
        <v>144</v>
      </c>
      <c r="C91" s="78">
        <v>50</v>
      </c>
      <c r="D91" s="79">
        <v>32</v>
      </c>
      <c r="E91" s="78">
        <v>60</v>
      </c>
      <c r="F91" s="79">
        <v>28</v>
      </c>
      <c r="G91" s="80"/>
      <c r="I91" s="150" t="s">
        <v>144</v>
      </c>
      <c r="J91" s="151"/>
      <c r="K91" s="43">
        <v>50</v>
      </c>
      <c r="L91" s="45">
        <v>32</v>
      </c>
      <c r="M91" s="43">
        <v>60</v>
      </c>
      <c r="N91" s="45">
        <v>28</v>
      </c>
      <c r="O91" s="45">
        <v>3280</v>
      </c>
      <c r="R91" s="150" t="s">
        <v>144</v>
      </c>
      <c r="S91" s="151"/>
      <c r="T91" s="43">
        <v>50</v>
      </c>
      <c r="U91" s="45">
        <v>32</v>
      </c>
      <c r="V91" s="43">
        <v>60</v>
      </c>
      <c r="W91" s="45">
        <v>28</v>
      </c>
      <c r="X91" s="45">
        <f>T91*U91+V91*W91</f>
        <v>3280</v>
      </c>
    </row>
    <row r="92" spans="2:24" ht="12.75">
      <c r="B92" s="77" t="s">
        <v>121</v>
      </c>
      <c r="C92" s="78">
        <v>10</v>
      </c>
      <c r="D92" s="79">
        <v>22</v>
      </c>
      <c r="E92" s="78">
        <v>10</v>
      </c>
      <c r="F92" s="79">
        <v>18</v>
      </c>
      <c r="G92" s="80"/>
      <c r="I92" s="150" t="s">
        <v>121</v>
      </c>
      <c r="J92" s="151"/>
      <c r="K92" s="43">
        <v>10</v>
      </c>
      <c r="L92" s="45">
        <v>22</v>
      </c>
      <c r="M92" s="43">
        <v>10</v>
      </c>
      <c r="N92" s="45">
        <v>18</v>
      </c>
      <c r="O92" s="45">
        <v>400</v>
      </c>
      <c r="R92" s="150" t="s">
        <v>121</v>
      </c>
      <c r="S92" s="151"/>
      <c r="T92" s="43">
        <v>10</v>
      </c>
      <c r="U92" s="45">
        <v>22</v>
      </c>
      <c r="V92" s="43">
        <v>10</v>
      </c>
      <c r="W92" s="45">
        <v>18</v>
      </c>
      <c r="X92" s="45">
        <f>T92*U92+V92*W92</f>
        <v>400</v>
      </c>
    </row>
    <row r="93" spans="2:24" ht="13.5" thickBot="1">
      <c r="B93" s="81" t="s">
        <v>122</v>
      </c>
      <c r="C93" s="82">
        <v>5</v>
      </c>
      <c r="D93" s="83">
        <v>19.5</v>
      </c>
      <c r="E93" s="82">
        <v>8</v>
      </c>
      <c r="F93" s="83">
        <v>23</v>
      </c>
      <c r="G93" s="84"/>
      <c r="I93" s="150" t="s">
        <v>122</v>
      </c>
      <c r="J93" s="151"/>
      <c r="K93" s="43">
        <v>5</v>
      </c>
      <c r="L93" s="45">
        <v>19.5</v>
      </c>
      <c r="M93" s="43">
        <v>8</v>
      </c>
      <c r="N93" s="45">
        <v>23</v>
      </c>
      <c r="O93" s="45">
        <v>281.5</v>
      </c>
      <c r="R93" s="150" t="s">
        <v>122</v>
      </c>
      <c r="S93" s="151"/>
      <c r="T93" s="43">
        <v>5</v>
      </c>
      <c r="U93" s="45">
        <v>19.5</v>
      </c>
      <c r="V93" s="43">
        <v>8</v>
      </c>
      <c r="W93" s="45">
        <v>23</v>
      </c>
      <c r="X93" s="45">
        <f>T93*U93+V93*W93</f>
        <v>281.5</v>
      </c>
    </row>
    <row r="94" s="94" customFormat="1" ht="13.5" thickTop="1">
      <c r="B94" s="93"/>
    </row>
    <row r="96" ht="12.75">
      <c r="B96" s="88" t="s">
        <v>131</v>
      </c>
    </row>
    <row r="97" ht="12.75">
      <c r="B97" s="52" t="s">
        <v>132</v>
      </c>
    </row>
    <row r="98" ht="12.75">
      <c r="B98" s="52" t="s">
        <v>133</v>
      </c>
    </row>
    <row r="99" ht="12.75">
      <c r="B99" s="52" t="s">
        <v>134</v>
      </c>
    </row>
    <row r="100" ht="12.75">
      <c r="B100" s="52"/>
    </row>
    <row r="101" spans="2:19" ht="16.5" thickBot="1">
      <c r="B101" s="52"/>
      <c r="H101" s="71" t="s">
        <v>170</v>
      </c>
      <c r="Q101" s="128"/>
      <c r="R101" s="130" t="s">
        <v>172</v>
      </c>
      <c r="S101" s="131"/>
    </row>
    <row r="102" ht="13.5" thickBot="1"/>
    <row r="103" spans="2:21" ht="26.25" thickTop="1">
      <c r="B103" s="95" t="s">
        <v>1</v>
      </c>
      <c r="C103" s="75" t="s">
        <v>135</v>
      </c>
      <c r="D103" s="75" t="s">
        <v>141</v>
      </c>
      <c r="E103" s="96" t="s">
        <v>136</v>
      </c>
      <c r="F103" s="3"/>
      <c r="H103" s="97" t="s">
        <v>1</v>
      </c>
      <c r="I103" s="50" t="s">
        <v>135</v>
      </c>
      <c r="J103" s="50" t="s">
        <v>141</v>
      </c>
      <c r="K103" s="50" t="s">
        <v>136</v>
      </c>
      <c r="R103" s="97" t="s">
        <v>1</v>
      </c>
      <c r="S103" s="50" t="s">
        <v>135</v>
      </c>
      <c r="T103" s="50" t="s">
        <v>141</v>
      </c>
      <c r="U103" s="50" t="s">
        <v>136</v>
      </c>
    </row>
    <row r="104" spans="2:21" ht="12.75">
      <c r="B104" s="65" t="s">
        <v>137</v>
      </c>
      <c r="C104" s="79">
        <v>38.5</v>
      </c>
      <c r="D104" s="78">
        <v>7</v>
      </c>
      <c r="E104" s="80"/>
      <c r="H104" s="34" t="s">
        <v>137</v>
      </c>
      <c r="I104" s="45">
        <v>38.5</v>
      </c>
      <c r="J104" s="43">
        <v>7</v>
      </c>
      <c r="K104" s="45">
        <v>5.5</v>
      </c>
      <c r="R104" s="34" t="s">
        <v>137</v>
      </c>
      <c r="S104" s="45">
        <v>38.5</v>
      </c>
      <c r="T104" s="43">
        <v>7</v>
      </c>
      <c r="U104" s="45">
        <f>S104/T104</f>
        <v>5.5</v>
      </c>
    </row>
    <row r="105" spans="2:21" ht="12.75">
      <c r="B105" s="65" t="s">
        <v>138</v>
      </c>
      <c r="C105" s="79">
        <v>18.4</v>
      </c>
      <c r="D105" s="78">
        <v>8</v>
      </c>
      <c r="E105" s="80"/>
      <c r="H105" s="34" t="s">
        <v>138</v>
      </c>
      <c r="I105" s="45">
        <v>18.4</v>
      </c>
      <c r="J105" s="43">
        <v>8</v>
      </c>
      <c r="K105" s="45">
        <v>2.3</v>
      </c>
      <c r="R105" s="34" t="s">
        <v>138</v>
      </c>
      <c r="S105" s="45">
        <v>18.4</v>
      </c>
      <c r="T105" s="43">
        <v>8</v>
      </c>
      <c r="U105" s="45">
        <f>S105/T105</f>
        <v>2.3</v>
      </c>
    </row>
    <row r="106" spans="2:21" ht="12.75">
      <c r="B106" s="65" t="s">
        <v>139</v>
      </c>
      <c r="C106" s="79">
        <v>13.5</v>
      </c>
      <c r="D106" s="78">
        <v>9</v>
      </c>
      <c r="E106" s="80"/>
      <c r="H106" s="34" t="s">
        <v>139</v>
      </c>
      <c r="I106" s="45">
        <v>13.5</v>
      </c>
      <c r="J106" s="43">
        <v>9</v>
      </c>
      <c r="K106" s="45">
        <v>1.5</v>
      </c>
      <c r="R106" s="34" t="s">
        <v>139</v>
      </c>
      <c r="S106" s="45">
        <v>13.5</v>
      </c>
      <c r="T106" s="43">
        <v>9</v>
      </c>
      <c r="U106" s="45">
        <f>S106/T106</f>
        <v>1.5</v>
      </c>
    </row>
    <row r="107" spans="2:21" ht="13.5" thickBot="1">
      <c r="B107" s="66" t="s">
        <v>140</v>
      </c>
      <c r="C107" s="83">
        <v>69.9</v>
      </c>
      <c r="D107" s="82">
        <v>3</v>
      </c>
      <c r="E107" s="84"/>
      <c r="H107" s="34" t="s">
        <v>140</v>
      </c>
      <c r="I107" s="45">
        <v>69.9</v>
      </c>
      <c r="J107" s="43">
        <v>3</v>
      </c>
      <c r="K107" s="45">
        <v>23.3</v>
      </c>
      <c r="R107" s="34" t="s">
        <v>140</v>
      </c>
      <c r="S107" s="45">
        <v>69.9</v>
      </c>
      <c r="T107" s="43">
        <v>3</v>
      </c>
      <c r="U107" s="45">
        <f>S107/T107</f>
        <v>23.3</v>
      </c>
    </row>
    <row r="108" ht="13.5" thickTop="1"/>
  </sheetData>
  <mergeCells count="15">
    <mergeCell ref="I93:J93"/>
    <mergeCell ref="I89:J89"/>
    <mergeCell ref="I90:J90"/>
    <mergeCell ref="I91:J91"/>
    <mergeCell ref="I92:J92"/>
    <mergeCell ref="A2:A5"/>
    <mergeCell ref="I86:J86"/>
    <mergeCell ref="I87:J87"/>
    <mergeCell ref="I88:J88"/>
    <mergeCell ref="R92:S92"/>
    <mergeCell ref="R93:S93"/>
    <mergeCell ref="R88:S88"/>
    <mergeCell ref="R89:S89"/>
    <mergeCell ref="R90:S90"/>
    <mergeCell ref="R91:S9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2"/>
  <sheetViews>
    <sheetView tabSelected="1" workbookViewId="0" topLeftCell="A1">
      <selection activeCell="K136" sqref="K136"/>
    </sheetView>
  </sheetViews>
  <sheetFormatPr defaultColWidth="9.00390625" defaultRowHeight="12.75"/>
  <cols>
    <col min="1" max="1" width="6.00390625" style="0" customWidth="1"/>
  </cols>
  <sheetData>
    <row r="1" s="124" customFormat="1" ht="6" customHeight="1"/>
    <row r="2" s="124" customFormat="1" ht="6" customHeight="1"/>
    <row r="3" s="124" customFormat="1" ht="17.25" customHeight="1">
      <c r="B3" s="148" t="s">
        <v>180</v>
      </c>
    </row>
    <row r="4" s="124" customFormat="1" ht="18.75" customHeight="1">
      <c r="B4" s="125" t="s">
        <v>20</v>
      </c>
    </row>
    <row r="5" s="124" customFormat="1" ht="14.25">
      <c r="B5" s="125" t="s">
        <v>21</v>
      </c>
    </row>
    <row r="6" s="124" customFormat="1" ht="14.25">
      <c r="B6" s="125" t="s">
        <v>22</v>
      </c>
    </row>
    <row r="7" s="124" customFormat="1" ht="14.25">
      <c r="B7" s="125" t="s">
        <v>177</v>
      </c>
    </row>
    <row r="8" s="124" customFormat="1" ht="14.25">
      <c r="B8" s="125" t="s">
        <v>162</v>
      </c>
    </row>
    <row r="9" s="124" customFormat="1" ht="14.25">
      <c r="B9" s="125" t="s">
        <v>163</v>
      </c>
    </row>
    <row r="10" s="124" customFormat="1" ht="14.25">
      <c r="B10" s="125" t="s">
        <v>164</v>
      </c>
    </row>
    <row r="11" s="124" customFormat="1" ht="14.25">
      <c r="B11" s="125" t="s">
        <v>165</v>
      </c>
    </row>
    <row r="12" s="124" customFormat="1" ht="14.25">
      <c r="B12" s="125" t="s">
        <v>166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60"/>
  <sheetViews>
    <sheetView showGridLines="0" workbookViewId="0" topLeftCell="A1">
      <selection activeCell="N123" sqref="N123"/>
    </sheetView>
  </sheetViews>
  <sheetFormatPr defaultColWidth="12.625" defaultRowHeight="12.75"/>
  <cols>
    <col min="1" max="1" width="5.625" style="0" customWidth="1"/>
    <col min="2" max="2" width="4.875" style="42" customWidth="1"/>
    <col min="3" max="3" width="18.625" style="0" bestFit="1" customWidth="1"/>
    <col min="4" max="4" width="8.75390625" style="36" customWidth="1"/>
    <col min="5" max="16" width="4.75390625" style="0" customWidth="1"/>
    <col min="17" max="17" width="7.375" style="0" hidden="1" customWidth="1"/>
    <col min="18" max="18" width="7.375" style="0" customWidth="1"/>
    <col min="19" max="19" width="11.25390625" style="0" customWidth="1"/>
  </cols>
  <sheetData>
    <row r="2" ht="20.25">
      <c r="B2" s="149" t="s">
        <v>181</v>
      </c>
    </row>
    <row r="3" ht="20.25" customHeight="1">
      <c r="B3" s="98" t="s">
        <v>167</v>
      </c>
    </row>
    <row r="4" ht="15.75">
      <c r="B4" s="98" t="s">
        <v>39</v>
      </c>
    </row>
    <row r="5" ht="15.75">
      <c r="B5" s="98" t="s">
        <v>42</v>
      </c>
    </row>
    <row r="6" ht="15.75">
      <c r="B6" s="98" t="s">
        <v>45</v>
      </c>
    </row>
    <row r="7" ht="15.75">
      <c r="B7" s="98" t="s">
        <v>41</v>
      </c>
    </row>
    <row r="8" spans="2:4" s="46" customFormat="1" ht="13.5" thickBot="1">
      <c r="B8" s="126"/>
      <c r="D8" s="127"/>
    </row>
    <row r="10" spans="2:23" ht="30">
      <c r="B10" s="99" t="s">
        <v>23</v>
      </c>
      <c r="C10" s="18"/>
      <c r="D10" s="3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2:23" ht="12.75">
      <c r="B11" s="39"/>
      <c r="C11" s="18"/>
      <c r="D11" s="3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2:23" ht="13.5" thickBot="1">
      <c r="B12" s="39"/>
      <c r="C12" s="18"/>
      <c r="D12" s="3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2:23" ht="17.25" thickBot="1" thickTop="1">
      <c r="B13" s="100" t="s">
        <v>179</v>
      </c>
      <c r="C13" s="101" t="s">
        <v>24</v>
      </c>
      <c r="D13" s="102" t="s">
        <v>178</v>
      </c>
      <c r="E13" s="103" t="s">
        <v>25</v>
      </c>
      <c r="F13" s="103" t="s">
        <v>26</v>
      </c>
      <c r="G13" s="103" t="s">
        <v>27</v>
      </c>
      <c r="H13" s="103" t="s">
        <v>28</v>
      </c>
      <c r="I13" s="103" t="s">
        <v>29</v>
      </c>
      <c r="J13" s="104" t="s">
        <v>30</v>
      </c>
      <c r="K13" s="103" t="s">
        <v>31</v>
      </c>
      <c r="L13" s="103" t="s">
        <v>32</v>
      </c>
      <c r="M13" s="104" t="s">
        <v>33</v>
      </c>
      <c r="N13" s="137" t="s">
        <v>34</v>
      </c>
      <c r="O13" s="104" t="s">
        <v>35</v>
      </c>
      <c r="P13" s="103" t="s">
        <v>36</v>
      </c>
      <c r="Q13" s="103" t="s">
        <v>37</v>
      </c>
      <c r="R13" s="104" t="s">
        <v>46</v>
      </c>
      <c r="S13" s="19"/>
      <c r="T13" s="20"/>
      <c r="U13" s="20"/>
      <c r="V13" s="18"/>
      <c r="W13" s="18"/>
    </row>
    <row r="14" spans="2:23" ht="16.5" thickTop="1">
      <c r="B14" s="105">
        <v>1</v>
      </c>
      <c r="C14" s="106" t="s">
        <v>145</v>
      </c>
      <c r="D14" s="107"/>
      <c r="E14" s="108">
        <v>1</v>
      </c>
      <c r="F14" s="108">
        <v>2</v>
      </c>
      <c r="G14" s="109">
        <v>2</v>
      </c>
      <c r="H14" s="108">
        <v>2</v>
      </c>
      <c r="I14" s="108">
        <v>1</v>
      </c>
      <c r="J14" s="109">
        <v>1</v>
      </c>
      <c r="K14" s="108">
        <v>2</v>
      </c>
      <c r="L14" s="108">
        <v>2</v>
      </c>
      <c r="M14" s="109">
        <v>2</v>
      </c>
      <c r="N14" s="109">
        <v>1</v>
      </c>
      <c r="O14" s="109">
        <v>1</v>
      </c>
      <c r="P14" s="108">
        <v>1</v>
      </c>
      <c r="Q14" s="108">
        <f aca="true" t="shared" si="0" ref="Q14:Q42">COUNT(F14:P14)</f>
        <v>11</v>
      </c>
      <c r="R14" s="110"/>
      <c r="S14" s="21"/>
      <c r="T14" s="22"/>
      <c r="U14" s="22"/>
      <c r="V14" s="18"/>
      <c r="W14" s="18"/>
    </row>
    <row r="15" spans="2:23" ht="15.75">
      <c r="B15" s="111">
        <v>2</v>
      </c>
      <c r="C15" s="112" t="s">
        <v>47</v>
      </c>
      <c r="D15" s="113"/>
      <c r="E15" s="114">
        <v>1</v>
      </c>
      <c r="F15" s="114">
        <v>3</v>
      </c>
      <c r="G15" s="115">
        <v>4</v>
      </c>
      <c r="H15" s="114">
        <v>3</v>
      </c>
      <c r="I15" s="114">
        <v>4</v>
      </c>
      <c r="J15" s="115">
        <v>4</v>
      </c>
      <c r="K15" s="114">
        <v>3</v>
      </c>
      <c r="L15" s="114">
        <v>3</v>
      </c>
      <c r="M15" s="115">
        <v>4</v>
      </c>
      <c r="N15" s="115">
        <v>3</v>
      </c>
      <c r="O15" s="115">
        <v>3</v>
      </c>
      <c r="P15" s="114">
        <v>2</v>
      </c>
      <c r="Q15" s="114">
        <f t="shared" si="0"/>
        <v>11</v>
      </c>
      <c r="R15" s="116"/>
      <c r="S15" s="21"/>
      <c r="T15" s="22"/>
      <c r="U15" s="18"/>
      <c r="V15" s="18"/>
      <c r="W15" s="18"/>
    </row>
    <row r="16" spans="2:23" ht="15.75">
      <c r="B16" s="111">
        <v>3</v>
      </c>
      <c r="C16" s="112" t="s">
        <v>48</v>
      </c>
      <c r="D16" s="113"/>
      <c r="E16" s="114">
        <v>1</v>
      </c>
      <c r="F16" s="114">
        <v>3</v>
      </c>
      <c r="G16" s="115">
        <v>2</v>
      </c>
      <c r="H16" s="114">
        <v>1</v>
      </c>
      <c r="I16" s="114">
        <v>2</v>
      </c>
      <c r="J16" s="115">
        <v>2</v>
      </c>
      <c r="K16" s="114">
        <v>2</v>
      </c>
      <c r="L16" s="114">
        <v>3</v>
      </c>
      <c r="M16" s="115">
        <v>3</v>
      </c>
      <c r="N16" s="115">
        <v>2</v>
      </c>
      <c r="O16" s="115">
        <v>2</v>
      </c>
      <c r="P16" s="115">
        <v>1</v>
      </c>
      <c r="Q16" s="114">
        <f t="shared" si="0"/>
        <v>11</v>
      </c>
      <c r="R16" s="116"/>
      <c r="S16" s="21"/>
      <c r="T16" s="22"/>
      <c r="U16" s="22"/>
      <c r="V16" s="18"/>
      <c r="W16" s="18"/>
    </row>
    <row r="17" spans="2:23" ht="15.75">
      <c r="B17" s="111">
        <v>4</v>
      </c>
      <c r="C17" s="112" t="s">
        <v>49</v>
      </c>
      <c r="D17" s="113"/>
      <c r="E17" s="114">
        <v>1</v>
      </c>
      <c r="F17" s="114">
        <v>3</v>
      </c>
      <c r="G17" s="114">
        <v>3</v>
      </c>
      <c r="H17" s="115">
        <v>3</v>
      </c>
      <c r="I17" s="114">
        <v>2</v>
      </c>
      <c r="J17" s="115">
        <v>2</v>
      </c>
      <c r="K17" s="114">
        <v>3</v>
      </c>
      <c r="L17" s="114">
        <v>2</v>
      </c>
      <c r="M17" s="115">
        <v>2</v>
      </c>
      <c r="N17" s="115">
        <v>2</v>
      </c>
      <c r="O17" s="115">
        <v>3</v>
      </c>
      <c r="P17" s="114">
        <v>2</v>
      </c>
      <c r="Q17" s="114">
        <f t="shared" si="0"/>
        <v>11</v>
      </c>
      <c r="R17" s="116"/>
      <c r="S17" s="21"/>
      <c r="T17" s="22"/>
      <c r="U17" s="22"/>
      <c r="V17" s="18"/>
      <c r="W17" s="18"/>
    </row>
    <row r="18" spans="2:23" ht="15.75">
      <c r="B18" s="111">
        <v>5</v>
      </c>
      <c r="C18" s="112" t="s">
        <v>50</v>
      </c>
      <c r="D18" s="113"/>
      <c r="E18" s="114">
        <v>1</v>
      </c>
      <c r="F18" s="114">
        <v>3</v>
      </c>
      <c r="G18" s="115">
        <v>3</v>
      </c>
      <c r="H18" s="114">
        <v>3</v>
      </c>
      <c r="I18" s="114">
        <v>1</v>
      </c>
      <c r="J18" s="115">
        <v>2</v>
      </c>
      <c r="K18" s="114">
        <v>3</v>
      </c>
      <c r="L18" s="114">
        <v>3</v>
      </c>
      <c r="M18" s="115">
        <v>4</v>
      </c>
      <c r="N18" s="115">
        <v>3</v>
      </c>
      <c r="O18" s="115">
        <v>3</v>
      </c>
      <c r="P18" s="114">
        <v>2</v>
      </c>
      <c r="Q18" s="114">
        <f t="shared" si="0"/>
        <v>11</v>
      </c>
      <c r="R18" s="116"/>
      <c r="S18" s="21"/>
      <c r="T18" s="22"/>
      <c r="U18" s="18"/>
      <c r="V18" s="18"/>
      <c r="W18" s="18"/>
    </row>
    <row r="19" spans="2:23" ht="15.75">
      <c r="B19" s="111">
        <v>6</v>
      </c>
      <c r="C19" s="112" t="s">
        <v>51</v>
      </c>
      <c r="D19" s="113"/>
      <c r="E19" s="114">
        <v>1</v>
      </c>
      <c r="F19" s="114">
        <v>2</v>
      </c>
      <c r="G19" s="114">
        <v>1</v>
      </c>
      <c r="H19" s="115">
        <v>2</v>
      </c>
      <c r="I19" s="114">
        <v>1</v>
      </c>
      <c r="J19" s="115">
        <v>2</v>
      </c>
      <c r="K19" s="114">
        <v>1</v>
      </c>
      <c r="L19" s="114">
        <v>2</v>
      </c>
      <c r="M19" s="115">
        <v>1</v>
      </c>
      <c r="N19" s="115">
        <v>2</v>
      </c>
      <c r="O19" s="115">
        <v>1</v>
      </c>
      <c r="P19" s="114">
        <v>1</v>
      </c>
      <c r="Q19" s="114">
        <f t="shared" si="0"/>
        <v>11</v>
      </c>
      <c r="R19" s="116"/>
      <c r="S19" s="21"/>
      <c r="T19" s="22"/>
      <c r="U19" s="22"/>
      <c r="V19" s="18"/>
      <c r="W19" s="18"/>
    </row>
    <row r="20" spans="2:23" ht="15.75">
      <c r="B20" s="111">
        <v>7</v>
      </c>
      <c r="C20" s="112" t="s">
        <v>52</v>
      </c>
      <c r="D20" s="113"/>
      <c r="E20" s="114">
        <v>1</v>
      </c>
      <c r="F20" s="114">
        <v>3</v>
      </c>
      <c r="G20" s="114">
        <v>3</v>
      </c>
      <c r="H20" s="115">
        <v>3</v>
      </c>
      <c r="I20" s="114">
        <v>2</v>
      </c>
      <c r="J20" s="115">
        <v>2</v>
      </c>
      <c r="K20" s="114">
        <v>2</v>
      </c>
      <c r="L20" s="114">
        <v>3</v>
      </c>
      <c r="M20" s="115">
        <v>2</v>
      </c>
      <c r="N20" s="115">
        <v>2</v>
      </c>
      <c r="O20" s="115">
        <v>2</v>
      </c>
      <c r="P20" s="115">
        <v>2</v>
      </c>
      <c r="Q20" s="114">
        <f t="shared" si="0"/>
        <v>11</v>
      </c>
      <c r="R20" s="116"/>
      <c r="S20" s="21"/>
      <c r="T20" s="22"/>
      <c r="U20" s="22"/>
      <c r="V20" s="18"/>
      <c r="W20" s="18"/>
    </row>
    <row r="21" spans="2:23" ht="15.75">
      <c r="B21" s="111">
        <v>8</v>
      </c>
      <c r="C21" s="112" t="s">
        <v>53</v>
      </c>
      <c r="D21" s="113"/>
      <c r="E21" s="114">
        <v>1</v>
      </c>
      <c r="F21" s="114">
        <v>2</v>
      </c>
      <c r="G21" s="115">
        <v>1</v>
      </c>
      <c r="H21" s="114">
        <v>2</v>
      </c>
      <c r="I21" s="114">
        <v>1</v>
      </c>
      <c r="J21" s="115">
        <v>2</v>
      </c>
      <c r="K21" s="114">
        <v>1</v>
      </c>
      <c r="L21" s="114">
        <v>2</v>
      </c>
      <c r="M21" s="115">
        <v>1</v>
      </c>
      <c r="N21" s="115">
        <v>2</v>
      </c>
      <c r="O21" s="115">
        <v>1</v>
      </c>
      <c r="P21" s="114">
        <v>2</v>
      </c>
      <c r="Q21" s="114">
        <f t="shared" si="0"/>
        <v>11</v>
      </c>
      <c r="R21" s="116"/>
      <c r="S21" s="21"/>
      <c r="T21" s="22"/>
      <c r="U21" s="18"/>
      <c r="V21" s="18"/>
      <c r="W21" s="18"/>
    </row>
    <row r="22" spans="2:23" ht="15.75">
      <c r="B22" s="111">
        <v>9</v>
      </c>
      <c r="C22" s="112" t="s">
        <v>54</v>
      </c>
      <c r="D22" s="113"/>
      <c r="E22" s="114">
        <v>1</v>
      </c>
      <c r="F22" s="114">
        <v>4</v>
      </c>
      <c r="G22" s="115">
        <v>4</v>
      </c>
      <c r="H22" s="114">
        <v>2</v>
      </c>
      <c r="I22" s="114">
        <v>3</v>
      </c>
      <c r="J22" s="115">
        <v>2</v>
      </c>
      <c r="K22" s="114">
        <v>3</v>
      </c>
      <c r="L22" s="114">
        <v>4</v>
      </c>
      <c r="M22" s="115">
        <v>4</v>
      </c>
      <c r="N22" s="115">
        <v>3</v>
      </c>
      <c r="O22" s="115">
        <v>3</v>
      </c>
      <c r="P22" s="114">
        <v>2</v>
      </c>
      <c r="Q22" s="114">
        <f t="shared" si="0"/>
        <v>11</v>
      </c>
      <c r="R22" s="116"/>
      <c r="S22" s="21"/>
      <c r="T22" s="22"/>
      <c r="U22" s="22"/>
      <c r="V22" s="18"/>
      <c r="W22" s="18"/>
    </row>
    <row r="23" spans="2:23" ht="15.75">
      <c r="B23" s="111">
        <v>10</v>
      </c>
      <c r="C23" s="112" t="s">
        <v>55</v>
      </c>
      <c r="D23" s="113"/>
      <c r="E23" s="114">
        <v>1</v>
      </c>
      <c r="F23" s="114">
        <v>2</v>
      </c>
      <c r="G23" s="115">
        <v>3</v>
      </c>
      <c r="H23" s="114">
        <v>3</v>
      </c>
      <c r="I23" s="114">
        <v>2</v>
      </c>
      <c r="J23" s="115">
        <v>2</v>
      </c>
      <c r="K23" s="114">
        <v>2</v>
      </c>
      <c r="L23" s="114">
        <v>3</v>
      </c>
      <c r="M23" s="115">
        <v>3</v>
      </c>
      <c r="N23" s="115">
        <v>2</v>
      </c>
      <c r="O23" s="115">
        <v>2</v>
      </c>
      <c r="P23" s="114">
        <v>1</v>
      </c>
      <c r="Q23" s="114">
        <f t="shared" si="0"/>
        <v>11</v>
      </c>
      <c r="R23" s="116"/>
      <c r="S23" s="21"/>
      <c r="T23" s="22"/>
      <c r="U23" s="22"/>
      <c r="V23" s="18"/>
      <c r="W23" s="18"/>
    </row>
    <row r="24" spans="2:23" ht="15.75">
      <c r="B24" s="111">
        <v>11</v>
      </c>
      <c r="C24" s="112" t="s">
        <v>56</v>
      </c>
      <c r="D24" s="113"/>
      <c r="E24" s="114">
        <v>1</v>
      </c>
      <c r="F24" s="114">
        <v>2</v>
      </c>
      <c r="G24" s="114">
        <v>2</v>
      </c>
      <c r="H24" s="115">
        <v>2</v>
      </c>
      <c r="I24" s="114">
        <v>2</v>
      </c>
      <c r="J24" s="115">
        <v>2</v>
      </c>
      <c r="K24" s="114">
        <v>1</v>
      </c>
      <c r="L24" s="114">
        <v>2</v>
      </c>
      <c r="M24" s="115">
        <v>2</v>
      </c>
      <c r="N24" s="115">
        <v>1</v>
      </c>
      <c r="O24" s="115">
        <v>1</v>
      </c>
      <c r="P24" s="114">
        <v>2</v>
      </c>
      <c r="Q24" s="114">
        <f t="shared" si="0"/>
        <v>11</v>
      </c>
      <c r="R24" s="116"/>
      <c r="S24" s="21"/>
      <c r="T24" s="22"/>
      <c r="U24" s="18"/>
      <c r="V24" s="18"/>
      <c r="W24" s="18"/>
    </row>
    <row r="25" spans="2:23" ht="15.75">
      <c r="B25" s="111">
        <v>12</v>
      </c>
      <c r="C25" s="112" t="s">
        <v>57</v>
      </c>
      <c r="D25" s="113"/>
      <c r="E25" s="114">
        <v>1</v>
      </c>
      <c r="F25" s="114">
        <v>2</v>
      </c>
      <c r="G25" s="114">
        <v>2</v>
      </c>
      <c r="H25" s="115">
        <v>2</v>
      </c>
      <c r="I25" s="114">
        <v>1</v>
      </c>
      <c r="J25" s="115">
        <v>2</v>
      </c>
      <c r="K25" s="114">
        <v>2</v>
      </c>
      <c r="L25" s="114">
        <v>2</v>
      </c>
      <c r="M25" s="115">
        <v>2</v>
      </c>
      <c r="N25" s="115">
        <v>2</v>
      </c>
      <c r="O25" s="115">
        <v>1</v>
      </c>
      <c r="P25" s="114">
        <v>2</v>
      </c>
      <c r="Q25" s="114">
        <f t="shared" si="0"/>
        <v>11</v>
      </c>
      <c r="R25" s="116"/>
      <c r="S25" s="21"/>
      <c r="T25" s="22"/>
      <c r="U25" s="18"/>
      <c r="V25" s="18"/>
      <c r="W25" s="18"/>
    </row>
    <row r="26" spans="2:23" ht="15.75">
      <c r="B26" s="111">
        <v>13</v>
      </c>
      <c r="C26" s="112" t="s">
        <v>58</v>
      </c>
      <c r="D26" s="113"/>
      <c r="E26" s="114">
        <v>1</v>
      </c>
      <c r="F26" s="114">
        <v>2</v>
      </c>
      <c r="G26" s="115">
        <v>2</v>
      </c>
      <c r="H26" s="114">
        <v>2</v>
      </c>
      <c r="I26" s="114">
        <v>2</v>
      </c>
      <c r="J26" s="115">
        <v>2</v>
      </c>
      <c r="K26" s="114">
        <v>2</v>
      </c>
      <c r="L26" s="114">
        <v>2</v>
      </c>
      <c r="M26" s="115">
        <v>2</v>
      </c>
      <c r="N26" s="115">
        <v>2</v>
      </c>
      <c r="O26" s="115">
        <v>2</v>
      </c>
      <c r="P26" s="114">
        <v>1</v>
      </c>
      <c r="Q26" s="114">
        <f t="shared" si="0"/>
        <v>11</v>
      </c>
      <c r="R26" s="116"/>
      <c r="S26" s="21"/>
      <c r="T26" s="22"/>
      <c r="U26" s="18"/>
      <c r="V26" s="18"/>
      <c r="W26" s="18"/>
    </row>
    <row r="27" spans="2:23" ht="15.75">
      <c r="B27" s="111">
        <v>14</v>
      </c>
      <c r="C27" s="112" t="s">
        <v>59</v>
      </c>
      <c r="D27" s="113"/>
      <c r="E27" s="114">
        <v>1</v>
      </c>
      <c r="F27" s="114">
        <v>3</v>
      </c>
      <c r="G27" s="115">
        <v>2</v>
      </c>
      <c r="H27" s="114">
        <v>3</v>
      </c>
      <c r="I27" s="114">
        <v>3</v>
      </c>
      <c r="J27" s="115">
        <v>2</v>
      </c>
      <c r="K27" s="114">
        <v>2</v>
      </c>
      <c r="L27" s="114">
        <v>3</v>
      </c>
      <c r="M27" s="115">
        <v>3</v>
      </c>
      <c r="N27" s="115">
        <v>2</v>
      </c>
      <c r="O27" s="115">
        <v>2</v>
      </c>
      <c r="P27" s="114">
        <v>2</v>
      </c>
      <c r="Q27" s="114">
        <f t="shared" si="0"/>
        <v>11</v>
      </c>
      <c r="R27" s="116"/>
      <c r="S27" s="21"/>
      <c r="T27" s="22"/>
      <c r="U27" s="18"/>
      <c r="V27" s="18"/>
      <c r="W27" s="18"/>
    </row>
    <row r="28" spans="2:23" ht="15.75">
      <c r="B28" s="111">
        <v>15</v>
      </c>
      <c r="C28" s="112" t="s">
        <v>60</v>
      </c>
      <c r="D28" s="113"/>
      <c r="E28" s="114">
        <v>1</v>
      </c>
      <c r="F28" s="114">
        <v>2</v>
      </c>
      <c r="G28" s="114">
        <v>1</v>
      </c>
      <c r="H28" s="115">
        <v>2</v>
      </c>
      <c r="I28" s="114">
        <v>2</v>
      </c>
      <c r="J28" s="115">
        <v>2</v>
      </c>
      <c r="K28" s="114">
        <v>2</v>
      </c>
      <c r="L28" s="114">
        <v>2</v>
      </c>
      <c r="M28" s="115">
        <v>2</v>
      </c>
      <c r="N28" s="115">
        <v>1</v>
      </c>
      <c r="O28" s="115">
        <v>2</v>
      </c>
      <c r="P28" s="114">
        <v>1</v>
      </c>
      <c r="Q28" s="114">
        <f t="shared" si="0"/>
        <v>11</v>
      </c>
      <c r="R28" s="116"/>
      <c r="S28" s="21"/>
      <c r="T28" s="22"/>
      <c r="U28" s="18"/>
      <c r="V28" s="18"/>
      <c r="W28" s="18"/>
    </row>
    <row r="29" spans="2:23" ht="15.75">
      <c r="B29" s="111">
        <v>16</v>
      </c>
      <c r="C29" s="112" t="s">
        <v>61</v>
      </c>
      <c r="D29" s="113"/>
      <c r="E29" s="114">
        <v>1</v>
      </c>
      <c r="F29" s="114">
        <v>1</v>
      </c>
      <c r="G29" s="114">
        <v>1</v>
      </c>
      <c r="H29" s="115">
        <v>1</v>
      </c>
      <c r="I29" s="114">
        <v>1</v>
      </c>
      <c r="J29" s="115">
        <v>1</v>
      </c>
      <c r="K29" s="114">
        <v>1</v>
      </c>
      <c r="L29" s="114">
        <v>1</v>
      </c>
      <c r="M29" s="115">
        <v>1</v>
      </c>
      <c r="N29" s="115">
        <v>1</v>
      </c>
      <c r="O29" s="115">
        <v>1</v>
      </c>
      <c r="P29" s="114">
        <v>1</v>
      </c>
      <c r="Q29" s="114">
        <f t="shared" si="0"/>
        <v>11</v>
      </c>
      <c r="R29" s="116"/>
      <c r="S29" s="21"/>
      <c r="T29" s="22"/>
      <c r="U29" s="18"/>
      <c r="V29" s="18"/>
      <c r="W29" s="18"/>
    </row>
    <row r="30" spans="2:23" ht="15.75">
      <c r="B30" s="111">
        <v>17</v>
      </c>
      <c r="C30" s="112" t="s">
        <v>62</v>
      </c>
      <c r="D30" s="113"/>
      <c r="E30" s="114">
        <v>1</v>
      </c>
      <c r="F30" s="114">
        <v>1</v>
      </c>
      <c r="G30" s="115">
        <v>1</v>
      </c>
      <c r="H30" s="114">
        <v>1</v>
      </c>
      <c r="I30" s="114">
        <v>1</v>
      </c>
      <c r="J30" s="115">
        <v>1</v>
      </c>
      <c r="K30" s="114">
        <v>1</v>
      </c>
      <c r="L30" s="114">
        <v>1</v>
      </c>
      <c r="M30" s="115">
        <v>1</v>
      </c>
      <c r="N30" s="115">
        <v>1</v>
      </c>
      <c r="O30" s="115">
        <v>1</v>
      </c>
      <c r="P30" s="114">
        <v>1</v>
      </c>
      <c r="Q30" s="114">
        <f t="shared" si="0"/>
        <v>11</v>
      </c>
      <c r="R30" s="116"/>
      <c r="S30" s="21"/>
      <c r="T30" s="22"/>
      <c r="U30" s="18"/>
      <c r="V30" s="18"/>
      <c r="W30" s="18"/>
    </row>
    <row r="31" spans="2:23" ht="15.75">
      <c r="B31" s="111">
        <v>18</v>
      </c>
      <c r="C31" s="112" t="s">
        <v>63</v>
      </c>
      <c r="D31" s="113"/>
      <c r="E31" s="114">
        <v>1</v>
      </c>
      <c r="F31" s="114">
        <v>3</v>
      </c>
      <c r="G31" s="115">
        <v>3</v>
      </c>
      <c r="H31" s="114">
        <v>4</v>
      </c>
      <c r="I31" s="114">
        <v>2</v>
      </c>
      <c r="J31" s="115">
        <v>3</v>
      </c>
      <c r="K31" s="114">
        <v>3</v>
      </c>
      <c r="L31" s="114">
        <v>3</v>
      </c>
      <c r="M31" s="115">
        <v>3</v>
      </c>
      <c r="N31" s="115">
        <v>2</v>
      </c>
      <c r="O31" s="115">
        <v>2</v>
      </c>
      <c r="P31" s="114"/>
      <c r="Q31" s="114">
        <f t="shared" si="0"/>
        <v>10</v>
      </c>
      <c r="R31" s="116"/>
      <c r="S31" s="21"/>
      <c r="T31" s="22"/>
      <c r="U31" s="18"/>
      <c r="V31" s="18"/>
      <c r="W31" s="18"/>
    </row>
    <row r="32" spans="2:23" ht="15.75">
      <c r="B32" s="111">
        <v>19</v>
      </c>
      <c r="C32" s="112" t="s">
        <v>64</v>
      </c>
      <c r="D32" s="113"/>
      <c r="E32" s="114">
        <v>1</v>
      </c>
      <c r="F32" s="114">
        <v>1</v>
      </c>
      <c r="G32" s="114">
        <v>1</v>
      </c>
      <c r="H32" s="115">
        <v>1</v>
      </c>
      <c r="I32" s="114">
        <v>1</v>
      </c>
      <c r="J32" s="115">
        <v>1</v>
      </c>
      <c r="K32" s="114">
        <v>1</v>
      </c>
      <c r="L32" s="114">
        <v>1</v>
      </c>
      <c r="M32" s="115">
        <v>1</v>
      </c>
      <c r="N32" s="115">
        <v>1</v>
      </c>
      <c r="O32" s="115">
        <v>1</v>
      </c>
      <c r="P32" s="114">
        <v>1</v>
      </c>
      <c r="Q32" s="114">
        <f t="shared" si="0"/>
        <v>11</v>
      </c>
      <c r="R32" s="116"/>
      <c r="S32" s="21"/>
      <c r="T32" s="22"/>
      <c r="U32" s="18"/>
      <c r="V32" s="18"/>
      <c r="W32" s="18"/>
    </row>
    <row r="33" spans="2:23" ht="15.75">
      <c r="B33" s="111">
        <v>20</v>
      </c>
      <c r="C33" s="112" t="s">
        <v>65</v>
      </c>
      <c r="D33" s="113"/>
      <c r="E33" s="114">
        <v>1</v>
      </c>
      <c r="F33" s="114">
        <v>3</v>
      </c>
      <c r="G33" s="115">
        <v>3</v>
      </c>
      <c r="H33" s="114">
        <v>4</v>
      </c>
      <c r="I33" s="114">
        <v>2</v>
      </c>
      <c r="J33" s="115">
        <v>4</v>
      </c>
      <c r="K33" s="114">
        <v>3</v>
      </c>
      <c r="L33" s="114">
        <v>3</v>
      </c>
      <c r="M33" s="115">
        <v>3</v>
      </c>
      <c r="N33" s="115">
        <v>2</v>
      </c>
      <c r="O33" s="115">
        <v>2</v>
      </c>
      <c r="P33" s="114">
        <v>2</v>
      </c>
      <c r="Q33" s="114">
        <f t="shared" si="0"/>
        <v>11</v>
      </c>
      <c r="R33" s="116"/>
      <c r="S33" s="21"/>
      <c r="T33" s="22"/>
      <c r="U33" s="18"/>
      <c r="V33" s="18"/>
      <c r="W33" s="18"/>
    </row>
    <row r="34" spans="2:23" ht="15.75">
      <c r="B34" s="111">
        <v>21</v>
      </c>
      <c r="C34" s="112" t="s">
        <v>66</v>
      </c>
      <c r="D34" s="113"/>
      <c r="E34" s="114">
        <v>1</v>
      </c>
      <c r="F34" s="114">
        <v>1</v>
      </c>
      <c r="G34" s="115">
        <v>1</v>
      </c>
      <c r="H34" s="114">
        <v>1</v>
      </c>
      <c r="I34" s="114">
        <v>1</v>
      </c>
      <c r="J34" s="115">
        <v>1</v>
      </c>
      <c r="K34" s="114">
        <v>1</v>
      </c>
      <c r="L34" s="114">
        <v>1</v>
      </c>
      <c r="M34" s="115">
        <v>1</v>
      </c>
      <c r="N34" s="115">
        <v>1</v>
      </c>
      <c r="O34" s="115">
        <v>1</v>
      </c>
      <c r="P34" s="114">
        <v>1</v>
      </c>
      <c r="Q34" s="114">
        <f t="shared" si="0"/>
        <v>11</v>
      </c>
      <c r="R34" s="116"/>
      <c r="S34" s="21"/>
      <c r="T34" s="22"/>
      <c r="U34" s="18"/>
      <c r="V34" s="18"/>
      <c r="W34" s="18"/>
    </row>
    <row r="35" spans="2:23" ht="15.75">
      <c r="B35" s="111">
        <v>22</v>
      </c>
      <c r="C35" s="112" t="s">
        <v>67</v>
      </c>
      <c r="D35" s="113"/>
      <c r="E35" s="114">
        <v>1</v>
      </c>
      <c r="F35" s="114">
        <v>1</v>
      </c>
      <c r="G35" s="114">
        <v>1</v>
      </c>
      <c r="H35" s="115">
        <v>1</v>
      </c>
      <c r="I35" s="114">
        <v>1</v>
      </c>
      <c r="J35" s="115">
        <v>1</v>
      </c>
      <c r="K35" s="114">
        <v>1</v>
      </c>
      <c r="L35" s="114">
        <v>1</v>
      </c>
      <c r="M35" s="115">
        <v>1</v>
      </c>
      <c r="N35" s="115">
        <v>1</v>
      </c>
      <c r="O35" s="115">
        <v>1</v>
      </c>
      <c r="P35" s="114">
        <v>1</v>
      </c>
      <c r="Q35" s="114">
        <f t="shared" si="0"/>
        <v>11</v>
      </c>
      <c r="R35" s="116"/>
      <c r="S35" s="21"/>
      <c r="T35" s="22"/>
      <c r="U35" s="18"/>
      <c r="V35" s="18"/>
      <c r="W35" s="18"/>
    </row>
    <row r="36" spans="2:23" ht="15.75">
      <c r="B36" s="111">
        <v>23</v>
      </c>
      <c r="C36" s="112" t="s">
        <v>68</v>
      </c>
      <c r="D36" s="113"/>
      <c r="E36" s="114">
        <v>1</v>
      </c>
      <c r="F36" s="114">
        <v>2</v>
      </c>
      <c r="G36" s="114">
        <v>1</v>
      </c>
      <c r="H36" s="115">
        <v>1</v>
      </c>
      <c r="I36" s="114">
        <v>1</v>
      </c>
      <c r="J36" s="115">
        <v>2</v>
      </c>
      <c r="K36" s="114">
        <v>1</v>
      </c>
      <c r="L36" s="114">
        <v>1</v>
      </c>
      <c r="M36" s="115">
        <v>2</v>
      </c>
      <c r="N36" s="115">
        <v>1</v>
      </c>
      <c r="O36" s="115">
        <v>1</v>
      </c>
      <c r="P36" s="114">
        <v>2</v>
      </c>
      <c r="Q36" s="114">
        <f t="shared" si="0"/>
        <v>11</v>
      </c>
      <c r="R36" s="116"/>
      <c r="S36" s="21"/>
      <c r="T36" s="22"/>
      <c r="U36" s="18"/>
      <c r="V36" s="18"/>
      <c r="W36" s="18"/>
    </row>
    <row r="37" spans="2:23" ht="15.75">
      <c r="B37" s="111">
        <v>24</v>
      </c>
      <c r="C37" s="112" t="s">
        <v>69</v>
      </c>
      <c r="D37" s="113"/>
      <c r="E37" s="114">
        <v>1</v>
      </c>
      <c r="F37" s="114">
        <v>3</v>
      </c>
      <c r="G37" s="114">
        <v>3</v>
      </c>
      <c r="H37" s="115">
        <v>4</v>
      </c>
      <c r="I37" s="114">
        <v>3</v>
      </c>
      <c r="J37" s="115">
        <v>2</v>
      </c>
      <c r="K37" s="114">
        <v>3</v>
      </c>
      <c r="L37" s="114">
        <v>3</v>
      </c>
      <c r="M37" s="115">
        <v>3</v>
      </c>
      <c r="N37" s="115">
        <v>1</v>
      </c>
      <c r="O37" s="115">
        <v>2</v>
      </c>
      <c r="P37" s="114">
        <v>1</v>
      </c>
      <c r="Q37" s="114">
        <f t="shared" si="0"/>
        <v>11</v>
      </c>
      <c r="R37" s="116"/>
      <c r="S37" s="21"/>
      <c r="T37" s="22"/>
      <c r="U37" s="18"/>
      <c r="V37" s="18"/>
      <c r="W37" s="18"/>
    </row>
    <row r="38" spans="2:23" ht="15.75">
      <c r="B38" s="111">
        <v>25</v>
      </c>
      <c r="C38" s="112" t="s">
        <v>70</v>
      </c>
      <c r="D38" s="113"/>
      <c r="E38" s="114">
        <v>1</v>
      </c>
      <c r="F38" s="114">
        <v>4</v>
      </c>
      <c r="G38" s="114">
        <v>3</v>
      </c>
      <c r="H38" s="115">
        <v>4</v>
      </c>
      <c r="I38" s="114">
        <v>3</v>
      </c>
      <c r="J38" s="115">
        <v>3</v>
      </c>
      <c r="K38" s="114">
        <v>4</v>
      </c>
      <c r="L38" s="114">
        <v>4</v>
      </c>
      <c r="M38" s="115">
        <v>3</v>
      </c>
      <c r="N38" s="115">
        <v>2</v>
      </c>
      <c r="O38" s="115">
        <v>2</v>
      </c>
      <c r="P38" s="114">
        <v>2</v>
      </c>
      <c r="Q38" s="114">
        <f t="shared" si="0"/>
        <v>11</v>
      </c>
      <c r="R38" s="116"/>
      <c r="S38" s="21"/>
      <c r="T38" s="22"/>
      <c r="U38" s="18"/>
      <c r="V38" s="18"/>
      <c r="W38" s="18"/>
    </row>
    <row r="39" spans="2:23" ht="15.75">
      <c r="B39" s="111">
        <v>26</v>
      </c>
      <c r="C39" s="112" t="s">
        <v>71</v>
      </c>
      <c r="D39" s="113"/>
      <c r="E39" s="114">
        <v>1</v>
      </c>
      <c r="F39" s="114">
        <v>2</v>
      </c>
      <c r="G39" s="114">
        <v>1</v>
      </c>
      <c r="H39" s="115">
        <v>1</v>
      </c>
      <c r="I39" s="114">
        <v>1</v>
      </c>
      <c r="J39" s="115">
        <v>2</v>
      </c>
      <c r="K39" s="114">
        <v>2</v>
      </c>
      <c r="L39" s="114">
        <v>2</v>
      </c>
      <c r="M39" s="115">
        <v>2</v>
      </c>
      <c r="N39" s="114">
        <v>2</v>
      </c>
      <c r="O39" s="115">
        <v>1</v>
      </c>
      <c r="P39" s="114">
        <v>1</v>
      </c>
      <c r="Q39" s="114">
        <f t="shared" si="0"/>
        <v>11</v>
      </c>
      <c r="R39" s="116"/>
      <c r="S39" s="21"/>
      <c r="T39" s="22"/>
      <c r="U39" s="18"/>
      <c r="V39" s="18"/>
      <c r="W39" s="18"/>
    </row>
    <row r="40" spans="2:23" ht="15.75">
      <c r="B40" s="111">
        <v>27</v>
      </c>
      <c r="C40" s="112" t="s">
        <v>72</v>
      </c>
      <c r="D40" s="113"/>
      <c r="E40" s="114">
        <v>1</v>
      </c>
      <c r="F40" s="114">
        <v>2</v>
      </c>
      <c r="G40" s="115">
        <v>2</v>
      </c>
      <c r="H40" s="114">
        <v>3</v>
      </c>
      <c r="I40" s="114">
        <v>2</v>
      </c>
      <c r="J40" s="115">
        <v>2</v>
      </c>
      <c r="K40" s="114">
        <v>3</v>
      </c>
      <c r="L40" s="114">
        <v>3</v>
      </c>
      <c r="M40" s="115">
        <v>2</v>
      </c>
      <c r="N40" s="114">
        <v>2</v>
      </c>
      <c r="O40" s="115">
        <v>1</v>
      </c>
      <c r="P40" s="114">
        <v>2</v>
      </c>
      <c r="Q40" s="114">
        <f t="shared" si="0"/>
        <v>11</v>
      </c>
      <c r="R40" s="116"/>
      <c r="S40" s="21"/>
      <c r="T40" s="22"/>
      <c r="U40" s="18"/>
      <c r="V40" s="18"/>
      <c r="W40" s="18"/>
    </row>
    <row r="41" spans="2:23" ht="15.75">
      <c r="B41" s="111">
        <v>28</v>
      </c>
      <c r="C41" s="112" t="s">
        <v>73</v>
      </c>
      <c r="D41" s="113"/>
      <c r="E41" s="114">
        <v>1</v>
      </c>
      <c r="F41" s="114">
        <v>2</v>
      </c>
      <c r="G41" s="115">
        <v>2</v>
      </c>
      <c r="H41" s="114">
        <v>2</v>
      </c>
      <c r="I41" s="114">
        <v>1</v>
      </c>
      <c r="J41" s="115">
        <v>1</v>
      </c>
      <c r="K41" s="114">
        <v>3</v>
      </c>
      <c r="L41" s="114">
        <v>3</v>
      </c>
      <c r="M41" s="115">
        <v>2</v>
      </c>
      <c r="N41" s="114">
        <v>1</v>
      </c>
      <c r="O41" s="115">
        <v>2</v>
      </c>
      <c r="P41" s="114">
        <v>1</v>
      </c>
      <c r="Q41" s="114">
        <f t="shared" si="0"/>
        <v>11</v>
      </c>
      <c r="R41" s="116"/>
      <c r="S41" s="21"/>
      <c r="T41" s="22"/>
      <c r="U41" s="18"/>
      <c r="V41" s="18"/>
      <c r="W41" s="18"/>
    </row>
    <row r="42" spans="2:23" ht="15.75">
      <c r="B42" s="111">
        <v>29</v>
      </c>
      <c r="C42" s="112" t="s">
        <v>74</v>
      </c>
      <c r="D42" s="113"/>
      <c r="E42" s="114">
        <v>1</v>
      </c>
      <c r="F42" s="114">
        <v>2</v>
      </c>
      <c r="G42" s="114">
        <v>2</v>
      </c>
      <c r="H42" s="115">
        <v>3</v>
      </c>
      <c r="I42" s="114">
        <v>1</v>
      </c>
      <c r="J42" s="115">
        <v>2</v>
      </c>
      <c r="K42" s="114">
        <v>2</v>
      </c>
      <c r="L42" s="114">
        <v>3</v>
      </c>
      <c r="M42" s="115">
        <v>1</v>
      </c>
      <c r="N42" s="114">
        <v>1</v>
      </c>
      <c r="O42" s="115">
        <v>3</v>
      </c>
      <c r="P42" s="114">
        <v>2</v>
      </c>
      <c r="Q42" s="114">
        <f t="shared" si="0"/>
        <v>11</v>
      </c>
      <c r="R42" s="116"/>
      <c r="S42" s="21"/>
      <c r="T42" s="22"/>
      <c r="U42" s="18"/>
      <c r="V42" s="18"/>
      <c r="W42" s="18"/>
    </row>
    <row r="43" spans="2:23" ht="15.75">
      <c r="B43" s="117"/>
      <c r="C43" s="118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15"/>
      <c r="O43" s="115"/>
      <c r="P43" s="120"/>
      <c r="Q43" s="115"/>
      <c r="R43" s="115"/>
      <c r="S43" s="23"/>
      <c r="T43" s="18"/>
      <c r="U43" s="18"/>
      <c r="V43" s="18"/>
      <c r="W43" s="18"/>
    </row>
    <row r="44" spans="2:23" ht="16.5" thickBot="1">
      <c r="B44" s="117"/>
      <c r="C44" s="121" t="s">
        <v>38</v>
      </c>
      <c r="D44" s="119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15"/>
      <c r="R44" s="115"/>
      <c r="S44" s="23"/>
      <c r="T44" s="18"/>
      <c r="U44" s="18"/>
      <c r="V44" s="18"/>
      <c r="W44" s="18"/>
    </row>
    <row r="45" spans="2:23" ht="16.5" thickTop="1">
      <c r="B45" s="40"/>
      <c r="C45" s="24"/>
      <c r="D45" s="3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8"/>
      <c r="T45" s="18"/>
      <c r="U45" s="18"/>
      <c r="V45" s="18"/>
      <c r="W45" s="18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3" ht="12.75">
      <c r="C53" s="25"/>
    </row>
    <row r="54" ht="12.75">
      <c r="C54" s="22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</sheetData>
  <printOptions headings="1"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vanco</cp:lastModifiedBy>
  <cp:lastPrinted>2001-07-07T18:46:27Z</cp:lastPrinted>
  <dcterms:created xsi:type="dcterms:W3CDTF">1980-01-04T01:23:38Z</dcterms:created>
  <dcterms:modified xsi:type="dcterms:W3CDTF">2009-03-26T10:56:50Z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